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fileSharing readOnlyRecommended="1" userName="argocd" reservationPassword="0"/>
  <workbookPr defaultThemeVersion="166925"/>
  <workbookProtection workbookAlgorithmName="SHA-512" workbookHashValue="YOWcr2Lx4dAp09ThaOFqdeOrWFXb8kxR4NOoq7iIKbHa9sWtKjVA7ZCHTQrgEc1oQ1Iq8U7bghJc8A/pZeCPRQ==" workbookSpinCount="100000" workbookSaltValue="pe4k1kX7OCZId5qkYGZbWQ==" lockStructure="1"/>
  <bookViews>
    <workbookView xWindow="0" yWindow="500" windowWidth="38400" windowHeight="21100" activeTab="0"/>
  </bookViews>
  <sheets>
    <sheet name="Übersicht" sheetId="10" r:id="rId1"/>
    <sheet name="Schritt 1" sheetId="4" r:id="rId2"/>
    <sheet name="Schritt 2" sheetId="5" r:id="rId3"/>
    <sheet name="Schritt 3" sheetId="6" r:id="rId4"/>
    <sheet name="Schritt 4" sheetId="7" r:id="rId5"/>
    <sheet name="Beispiel FIAS" sheetId="2" r:id="rId6"/>
    <sheet name="Tabellen 4 und 5 im Bericht" sheetId="3" r:id="rId7"/>
    <sheet name="Kostenkorrektur" sheetId="11" r:id="rId8"/>
    <sheet name="Lohnunterschiede" sheetId="1" r:id="rId9"/>
    <sheet name="GSR" sheetId="13" r:id="rId10"/>
    <sheet name="FIAS" sheetId="14" r:id="rId11"/>
    <sheet name="FPA" sheetId="15" r:id="rId12"/>
    <sheet name="OMP" sheetId="16" r:id="rId13"/>
    <sheet name="TAFF" sheetId="17" r:id="rId14"/>
    <sheet name="OTAF" sheetId="18" r:id="rId15"/>
    <sheet name="UNIS" sheetId="19" r:id="rId16"/>
    <sheet name="CHUV" sheetId="20" r:id="rId17"/>
    <sheet name="FIVTI" sheetId="21" r:id="rId18"/>
    <sheet name="aaa" sheetId="22" r:id="rId19"/>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<sst xmlns="http://schemas.openxmlformats.org/spreadsheetml/2006/main" count="997" uniqueCount="307">
  <si>
    <t>FIAS</t>
  </si>
  <si>
    <t>aufaddierte Angaben</t>
  </si>
  <si>
    <t>erbrachte Leistungen pro Woche (über alle Kinder)</t>
  </si>
  <si>
    <t>Personal</t>
  </si>
  <si>
    <t>Arbeits-stunden</t>
  </si>
  <si>
    <t>Personal-aufwand</t>
  </si>
  <si>
    <t>Total</t>
  </si>
  <si>
    <t>gesamtes Personal</t>
  </si>
  <si>
    <t>pädagogisch-therapeutisches Personal</t>
  </si>
  <si>
    <t>medizinisch-therapeutisches Personal</t>
  </si>
  <si>
    <t>anderes Personal</t>
  </si>
  <si>
    <t>Arbeit mit dem Kind</t>
  </si>
  <si>
    <r>
      <t xml:space="preserve">163 h 
</t>
    </r>
    <r>
      <rPr>
        <sz val="9"/>
        <color theme="1"/>
        <rFont val="Arial"/>
        <family val="2"/>
      </rPr>
      <t>(direkt erbrachte Stunden)</t>
    </r>
  </si>
  <si>
    <t>8'163 CHF</t>
  </si>
  <si>
    <t>Eltern, Kind nicht anwesend</t>
  </si>
  <si>
    <r>
      <t xml:space="preserve">anderes 
</t>
    </r>
    <r>
      <rPr>
        <sz val="9"/>
        <color theme="1"/>
        <rFont val="Arial"/>
        <family val="2"/>
      </rPr>
      <t>(weder Kind noch Eltern anwesend)</t>
    </r>
  </si>
  <si>
    <t>191 h</t>
  </si>
  <si>
    <t>8'988 CHF</t>
  </si>
  <si>
    <t>Infrastrukturkosten Total</t>
  </si>
  <si>
    <t>pro Förderwoche (47 Wochen)</t>
  </si>
  <si>
    <r>
      <t xml:space="preserve">Personalaufwand 
dividiert durch 
</t>
    </r>
    <r>
      <rPr>
        <i/>
        <u val="single"/>
        <sz val="10"/>
        <color theme="1"/>
        <rFont val="Arial"/>
        <family val="2"/>
      </rPr>
      <t>direkt</t>
    </r>
    <r>
      <rPr>
        <i/>
        <sz val="10"/>
        <color theme="1"/>
        <rFont val="Arial"/>
        <family val="2"/>
      </rPr>
      <t xml:space="preserve"> erbrachte Stunden</t>
    </r>
  </si>
  <si>
    <t>direkte Arbeit mit dem Kind</t>
  </si>
  <si>
    <t>direkte Arbeit mit den Eltern</t>
  </si>
  <si>
    <t>ð</t>
  </si>
  <si>
    <t xml:space="preserve">Vollkosten einer direkt erbrachter Stunde multipliziert mit
den direkt erbrachten Stunden pro Kind </t>
  </si>
  <si>
    <t>Abfragemaske Personalstamm im Erfassungsraster</t>
  </si>
  <si>
    <t>Person</t>
  </si>
  <si>
    <t>Berufskategorie</t>
  </si>
  <si>
    <t>Beschäftigungsart</t>
  </si>
  <si>
    <t>Anstellungs-grad</t>
  </si>
  <si>
    <t>Anstellungs-umfang IFI</t>
  </si>
  <si>
    <t>Jahressalär (Brutto)</t>
  </si>
  <si>
    <t>Stundenlohn (Brutto)</t>
  </si>
  <si>
    <t>Stundenein-satz IFI</t>
  </si>
  <si>
    <t>Eindeutiges Kürzel, um jede Person zu kenn-zeichnen</t>
  </si>
  <si>
    <t>Bitte wählen sie aus der Liste:
- pädagogisch-therapeutisches Personal
- pädagogisches Personal in Ausbildung
- medizinisch-therapeutisches Personal
- medizinisch-therapeutisches Personal in Ausbildung
- anderes Personal</t>
  </si>
  <si>
    <t>Bitte wählen sie aus der Liste und füllen Sie dann die gelb markierten Felder aus:
- fest angestellt
- zum Stundenansatz</t>
  </si>
  <si>
    <t>Bitte geben Sie den Anstellungs-grad in % an:</t>
  </si>
  <si>
    <t>Wie viel Anstellungs-grad ist für IFI vorgesehen:</t>
  </si>
  <si>
    <t xml:space="preserve">Bitte geben Sie das Jahres-salär inkl. Sozialabgaben und 13. Monats-lohn an: </t>
  </si>
  <si>
    <t>Bitte geben Sie den Stundenlohn inkl. Sozialabgaben sowie Ferien- und Feiertags-entschädigung an:</t>
  </si>
  <si>
    <r>
      <t>Bitte geben Sie an, wie viele Stunden</t>
    </r>
    <r>
      <rPr>
        <i/>
        <sz val="9"/>
        <rFont val="Arial"/>
        <family val="2"/>
      </rPr>
      <t xml:space="preserve"> pro Monat</t>
    </r>
    <r>
      <rPr>
        <i/>
        <sz val="9"/>
        <color theme="1"/>
        <rFont val="Arial"/>
        <family val="2"/>
      </rPr>
      <t xml:space="preserve"> die Person in IFI eingesetzt ist:</t>
    </r>
  </si>
  <si>
    <t>Salär für IFI</t>
  </si>
  <si>
    <t>Jahressalär für 100%</t>
  </si>
  <si>
    <t>abc</t>
  </si>
  <si>
    <t>zum Stundenansatz</t>
  </si>
  <si>
    <t>def</t>
  </si>
  <si>
    <t>pädagogisches Personal in Ausbildung</t>
  </si>
  <si>
    <t>fest angestellt</t>
  </si>
  <si>
    <r>
      <rPr>
        <b/>
        <u val="single"/>
        <sz val="10"/>
        <color rgb="FFFF0000"/>
        <rFont val="Arial"/>
        <family val="2"/>
      </rPr>
      <t>Schritt 1:</t>
    </r>
    <r>
      <rPr>
        <b/>
        <sz val="10"/>
        <color rgb="FFFF0000"/>
        <rFont val="Arial"/>
        <family val="2"/>
      </rPr>
      <t xml:space="preserve"> Berechnung personenspezifischer Stundenlohn (brutto) </t>
    </r>
  </si>
  <si>
    <t xml:space="preserve">entpsricht der Angabe </t>
  </si>
  <si>
    <t>30.00 CHF / h</t>
  </si>
  <si>
    <r>
      <rPr>
        <i/>
        <sz val="10"/>
        <color theme="1"/>
        <rFont val="Arial"/>
        <family val="2"/>
      </rPr>
      <t>mittels Nettojahresarbeitszeit:</t>
    </r>
    <r>
      <rPr>
        <sz val="10"/>
        <color theme="1"/>
        <rFont val="Arial"/>
        <family val="2"/>
      </rPr>
      <t xml:space="preserve"> 40'000 CHF / (60% x 1'880h) =</t>
    </r>
  </si>
  <si>
    <t>35.46 CHF / h</t>
  </si>
  <si>
    <t>Nettojahresabreitszeit ist von den Zentren erfargt worden; im Bsp. 1'880h).</t>
  </si>
  <si>
    <t>Abfragemaske Personaleinsatz einer typischen Arbeitswoche im Erfassungsraster</t>
  </si>
  <si>
    <t>Setting</t>
  </si>
  <si>
    <t>im Zentrum</t>
  </si>
  <si>
    <t>zu Hause</t>
  </si>
  <si>
    <t>telemedizinisch</t>
  </si>
  <si>
    <t>anderer Ort</t>
  </si>
  <si>
    <t xml:space="preserve">Bitte gleiches Kürzel wie im Personal-stamm </t>
  </si>
  <si>
    <t>per Telefon, Videokonferenz usw., keine Anwesenheit vor Ort</t>
  </si>
  <si>
    <t>z.B. in Schule, Kindergarten, Spielgruppe, Spielplatz, Öffentlichkeit</t>
  </si>
  <si>
    <t>Kind in der 1:1-Intervention</t>
  </si>
  <si>
    <t>2 h</t>
  </si>
  <si>
    <t>Kind im Gruppensetting (kein 1:1)</t>
  </si>
  <si>
    <t>1 h</t>
  </si>
  <si>
    <t>anderes (weder Kind noch Eltern anwesend)</t>
  </si>
  <si>
    <t>3 h</t>
  </si>
  <si>
    <t>4 h</t>
  </si>
  <si>
    <t>1h</t>
  </si>
  <si>
    <r>
      <rPr>
        <b/>
        <u val="single"/>
        <sz val="10"/>
        <color rgb="FFFF0000"/>
        <rFont val="Arial"/>
        <family val="2"/>
      </rPr>
      <t>Schritt 2:</t>
    </r>
    <r>
      <rPr>
        <b/>
        <sz val="10"/>
        <color rgb="FFFF0000"/>
        <rFont val="Arial"/>
        <family val="2"/>
      </rPr>
      <t xml:space="preserve"> Monetarsieriung des Personaleinsatzes:</t>
    </r>
    <r>
      <rPr>
        <i/>
        <sz val="10"/>
        <color rgb="FFFF0000"/>
        <rFont val="Arial"/>
        <family val="2"/>
      </rPr>
      <t xml:space="preserve"> Stunden werden mit dem personenspezifischen Stundenlohn (brutto) multipliziert.</t>
    </r>
  </si>
  <si>
    <t>2h x 30 CHF / h = 60 CHF</t>
  </si>
  <si>
    <t>30 CHF</t>
  </si>
  <si>
    <t>3h x 35.46 CHF / h = 106 CHF</t>
  </si>
  <si>
    <t>142 CHF</t>
  </si>
  <si>
    <t>71 CHF</t>
  </si>
  <si>
    <t>35 CHF</t>
  </si>
  <si>
    <t>106 CHF</t>
  </si>
  <si>
    <r>
      <rPr>
        <b/>
        <u val="single"/>
        <sz val="10"/>
        <color rgb="FFFF0000"/>
        <rFont val="Arial"/>
        <family val="2"/>
      </rPr>
      <t>Schritt 3:</t>
    </r>
    <r>
      <rPr>
        <b/>
        <sz val="10"/>
        <color rgb="FFFF0000"/>
        <rFont val="Arial"/>
        <family val="2"/>
      </rPr>
      <t xml:space="preserve"> Übertragung in zusammenfassende Tabelle</t>
    </r>
  </si>
  <si>
    <t>Monetarisierter Personaleinsatz wird nach Lesitungsart und Berufskategorie aufaddiert.</t>
  </si>
  <si>
    <t>Abfragemaske Infrastrukturkosten</t>
  </si>
  <si>
    <r>
      <rPr>
        <b/>
        <sz val="10"/>
        <color theme="1"/>
        <rFont val="Arial"/>
        <family val="2"/>
      </rPr>
      <t xml:space="preserve">Wir interessieren uns auch für den jährlichen Aufwand für materielle Infrastruktur </t>
    </r>
    <r>
      <rPr>
        <b/>
        <i/>
        <sz val="10"/>
        <color theme="1"/>
        <rFont val="Arial"/>
        <family val="2"/>
      </rPr>
      <t>anteilig</t>
    </r>
    <r>
      <rPr>
        <b/>
        <sz val="10"/>
        <color theme="1"/>
        <rFont val="Arial"/>
        <family val="2"/>
      </rPr>
      <t xml:space="preserve"> für </t>
    </r>
    <r>
      <rPr>
        <b/>
        <sz val="10"/>
        <rFont val="Arial"/>
        <family val="2"/>
      </rPr>
      <t>IFI.
Es genügen hier sehr grobe Angaben.</t>
    </r>
    <r>
      <rPr>
        <sz val="10"/>
        <color theme="1"/>
        <rFont val="Arial"/>
        <family val="2"/>
      </rPr>
      <t xml:space="preserve">
Unter Infrastruktur fallen:
- Gebäude und Räume (Abschreibungen oder Mietzins, </t>
    </r>
    <r>
      <rPr>
        <u val="single"/>
        <sz val="10"/>
        <color theme="1"/>
        <rFont val="Arial"/>
        <family val="2"/>
      </rPr>
      <t>keine</t>
    </r>
    <r>
      <rPr>
        <sz val="10"/>
        <color theme="1"/>
        <rFont val="Arial"/>
        <family val="2"/>
      </rPr>
      <t xml:space="preserve"> direkten Investitionskosten)
- Unterhalt
- Material 
- Technik
- Verpflegung
Sie können ein Total angeben oder detailliertere Angaben machen. Entsprechend der Erfolgsrechnung, Umlage der Gemeinkosten auf das IFI-Programm usw.: wie die Zahlen grad vorliegen. 
Nehmen Sie das letzte Bezugsjahr.</t>
    </r>
  </si>
  <si>
    <t>Die Kosten von materieller Infrastruktur belaufen sich beispielgebend auf jährlich:</t>
  </si>
  <si>
    <t xml:space="preserve">
TOTAL: 200'000</t>
  </si>
  <si>
    <r>
      <rPr>
        <b/>
        <u val="single"/>
        <sz val="10"/>
        <color rgb="FFFF0000"/>
        <rFont val="Arial"/>
        <family val="2"/>
      </rPr>
      <t>Schritt 4:</t>
    </r>
    <r>
      <rPr>
        <b/>
        <sz val="10"/>
        <color rgb="FFFF0000"/>
        <rFont val="Arial"/>
        <family val="2"/>
      </rPr>
      <t xml:space="preserve"> Berechnung der wöchentlichen Infrastrukturkosten</t>
    </r>
  </si>
  <si>
    <t>Infrastrukturkosten dividiert durch Anzahl Förderwochen</t>
  </si>
  <si>
    <t>pro Förderwoche (40 Wochen)</t>
  </si>
  <si>
    <t>200'000 : 40 =</t>
  </si>
  <si>
    <t>erbrachte Leistungen pro Woche über alle Fälle (20 Kinder)</t>
  </si>
  <si>
    <t>Bitte wählen sie aus der Liste:
- pädagogisch-therapeutisches Personal
- pädagogisch-therapeut. Personal in Ausbildung
- medizinisch-therapeutisches Personal
- medizinisch-therapeut. Personal in Ausbildung
- anderes Personal</t>
  </si>
  <si>
    <t>pädagogisch-therapeut. Personal in Ausbildung</t>
  </si>
  <si>
    <t>Bitte geben Sie den Stunden-lohn inkl. Sozialabgaben sowie Ferien- und Feiertags-entschädigung an:</t>
  </si>
  <si>
    <t xml:space="preserve">entspricht der Angabe </t>
  </si>
  <si>
    <t>Person_1</t>
  </si>
  <si>
    <t>Person_2</t>
  </si>
  <si>
    <t>b) Abfragemaske: Personaleinsatz einer typischen IFI-Woche</t>
  </si>
  <si>
    <t>a) Abfragemaske: Personalstamm im IFI-Angebot</t>
  </si>
  <si>
    <t>erbrachte Leistungen pro Woche 
(über alle Fälle)</t>
  </si>
  <si>
    <t>c) Abfragemaske: Infrastrukturkosten</t>
  </si>
  <si>
    <t>aaa</t>
  </si>
  <si>
    <t>ARES</t>
  </si>
  <si>
    <t>CHUV</t>
  </si>
  <si>
    <t>FIVTI</t>
  </si>
  <si>
    <t>GSR</t>
  </si>
  <si>
    <t>OMP</t>
  </si>
  <si>
    <t>OTAF</t>
  </si>
  <si>
    <t>TAFF</t>
  </si>
  <si>
    <t>UNIS</t>
  </si>
  <si>
    <t>k.A.</t>
  </si>
  <si>
    <t>Anzahl Plätze</t>
  </si>
  <si>
    <t>50-60</t>
  </si>
  <si>
    <t>1 Platz in den Initialwochen (10 Durchgänge pro Jahr) und 19 Plätze in der Vertiefung</t>
  </si>
  <si>
    <t>8 Plätze im Intensivjahr und 8 Plätze im Kindergartenjahr</t>
  </si>
  <si>
    <t>sup.</t>
  </si>
  <si>
    <t>alle</t>
  </si>
  <si>
    <t>Personalstamm*</t>
  </si>
  <si>
    <t>Anzahl Personen</t>
  </si>
  <si>
    <t>Pensum</t>
  </si>
  <si>
    <t xml:space="preserve">Personal-aufwand </t>
  </si>
  <si>
    <t>Jahressalär (brutto, bei 100%-Anstellung)</t>
  </si>
  <si>
    <t>Personalstamm</t>
  </si>
  <si>
    <t xml:space="preserve">Personal-aufwand* </t>
  </si>
  <si>
    <t>Min.</t>
  </si>
  <si>
    <t>Max.</t>
  </si>
  <si>
    <t>davon in Ausbildung</t>
  </si>
  <si>
    <t>pro Förderwoche (45 Wochen)</t>
  </si>
  <si>
    <t>pro Förderwoche (44 Wochen)</t>
  </si>
  <si>
    <t>pro Förderwoche (42 Wochen)</t>
  </si>
  <si>
    <t>* auf 10'000 gerundete Budgetsummen je Berufskategorie pädagogisch-therapeutisches und medizinisch-therapeutisches Personal</t>
  </si>
  <si>
    <t>Zwischenergebnis-Tabelle FIAS</t>
  </si>
  <si>
    <t>medizinisch-therapeut. Personal in Ausbildung</t>
  </si>
  <si>
    <r>
      <t xml:space="preserve">tieferer Stundenlohn </t>
    </r>
    <r>
      <rPr>
        <b/>
        <sz val="10"/>
        <color theme="1"/>
        <rFont val="Wingdings"/>
        <family val="2"/>
      </rPr>
      <t>à</t>
    </r>
    <r>
      <rPr>
        <b/>
        <sz val="10"/>
        <color theme="1"/>
        <rFont val="Arial"/>
        <family val="2"/>
      </rPr>
      <t xml:space="preserve"> Anpassung</t>
    </r>
  </si>
  <si>
    <r>
      <t xml:space="preserve">in Ausbildung </t>
    </r>
    <r>
      <rPr>
        <sz val="10"/>
        <color theme="1"/>
        <rFont val="Wingdings"/>
        <family val="2"/>
      </rPr>
      <t>à</t>
    </r>
    <r>
      <rPr>
        <i/>
        <sz val="10"/>
        <color theme="1"/>
        <rFont val="Arial"/>
        <family val="2"/>
      </rPr>
      <t xml:space="preserve"> keine</t>
    </r>
    <r>
      <rPr>
        <sz val="10"/>
        <color theme="1"/>
        <rFont val="Arial"/>
        <family val="2"/>
      </rPr>
      <t xml:space="preserve"> Anpassung</t>
    </r>
  </si>
  <si>
    <r>
      <t xml:space="preserve">in Ausbildung </t>
    </r>
    <r>
      <rPr>
        <sz val="10"/>
        <color theme="1"/>
        <rFont val="Wingdings"/>
        <family val="2"/>
      </rPr>
      <t>à</t>
    </r>
    <r>
      <rPr>
        <sz val="10"/>
        <color theme="1"/>
        <rFont val="Arial"/>
        <family val="2"/>
      </rPr>
      <t xml:space="preserve"> </t>
    </r>
    <r>
      <rPr>
        <i/>
        <sz val="10"/>
        <color theme="1"/>
        <rFont val="Arial"/>
        <family val="2"/>
      </rPr>
      <t>keine</t>
    </r>
    <r>
      <rPr>
        <sz val="10"/>
        <color theme="1"/>
        <rFont val="Arial"/>
        <family val="2"/>
      </rPr>
      <t xml:space="preserve"> Anpassung</t>
    </r>
  </si>
  <si>
    <r>
      <t xml:space="preserve">höherer Stundenlohn </t>
    </r>
    <r>
      <rPr>
        <sz val="10"/>
        <color theme="1"/>
        <rFont val="Wingdings"/>
        <family val="2"/>
      </rPr>
      <t>à</t>
    </r>
    <r>
      <rPr>
        <sz val="10"/>
        <color theme="1"/>
        <rFont val="Arial"/>
        <family val="2"/>
      </rPr>
      <t xml:space="preserve"> </t>
    </r>
    <r>
      <rPr>
        <i/>
        <sz val="10"/>
        <color theme="1"/>
        <rFont val="Arial"/>
        <family val="2"/>
      </rPr>
      <t>keine</t>
    </r>
    <r>
      <rPr>
        <sz val="10"/>
        <color theme="1"/>
        <rFont val="Arial"/>
        <family val="2"/>
      </rPr>
      <t xml:space="preserve"> Anpassung</t>
    </r>
  </si>
  <si>
    <r>
      <t xml:space="preserve">anderes Personal </t>
    </r>
    <r>
      <rPr>
        <sz val="10"/>
        <color theme="1"/>
        <rFont val="Wingdings"/>
        <family val="2"/>
      </rPr>
      <t>à</t>
    </r>
    <r>
      <rPr>
        <sz val="10"/>
        <color theme="1"/>
        <rFont val="Arial"/>
        <family val="2"/>
      </rPr>
      <t xml:space="preserve"> </t>
    </r>
    <r>
      <rPr>
        <i/>
        <sz val="10"/>
        <color theme="1"/>
        <rFont val="Arial"/>
        <family val="2"/>
      </rPr>
      <t>keine</t>
    </r>
    <r>
      <rPr>
        <sz val="10"/>
        <color theme="1"/>
        <rFont val="Arial"/>
        <family val="2"/>
      </rPr>
      <t xml:space="preserve"> Anpassung</t>
    </r>
  </si>
  <si>
    <t>Bitte geben Sie den Stundenlohn inkl. Sozialab-gaben sowie Ferien- und Feier-tagsentschädigung an:</t>
  </si>
  <si>
    <t>Stundeneinsatz IFI</t>
  </si>
  <si>
    <t>Anstellungsgrad</t>
  </si>
  <si>
    <t>Korrektur des Stundenlohns anhand der Kantonsumfrage zu den Kosten der sonderpädagogischen Massnahmen im Frühbereich (vgl. im Bericht Tabelle 3, S. 8):</t>
  </si>
  <si>
    <r>
      <rPr>
        <b/>
        <sz val="10"/>
        <color theme="1"/>
        <rFont val="Arial"/>
        <family val="2"/>
      </rPr>
      <t>Pädagogisch-therapeutisches Personal:</t>
    </r>
    <r>
      <rPr>
        <sz val="10"/>
        <color theme="1"/>
        <rFont val="Arial"/>
        <family val="2"/>
      </rPr>
      <t xml:space="preserve"> Die Mediane der Kosten einer Arbeitsstunde wurden gemittelt: </t>
    </r>
  </si>
  <si>
    <r>
      <rPr>
        <b/>
        <sz val="10"/>
        <color theme="1"/>
        <rFont val="Arial"/>
        <family val="2"/>
      </rPr>
      <t>Medizinisch-therapeutisches Personal:</t>
    </r>
    <r>
      <rPr>
        <sz val="10"/>
        <color theme="1"/>
        <rFont val="Arial"/>
        <family val="2"/>
      </rPr>
      <t xml:space="preserve"> Die Verhältnisse der Mediane einer Arbeits- und einer Förderstunde wurden gemittelt. Der Ergotherapieansatz (111 Franken) für eine Förderstunde wurde mit dem gemittelten Verhältnis auf eine Arbeitsstunde umgelegt:</t>
    </r>
  </si>
  <si>
    <t>Person_3</t>
  </si>
  <si>
    <t>Person_4</t>
  </si>
  <si>
    <t>Person_5</t>
  </si>
  <si>
    <t>Person_6</t>
  </si>
  <si>
    <t xml:space="preserve">GSR: Zwischenergebnis-Tabelle </t>
  </si>
  <si>
    <t xml:space="preserve">FIAS: Zwischenergebnis-Tabelle </t>
  </si>
  <si>
    <t xml:space="preserve">FPA: Zwischenergebnis-Tabelle </t>
  </si>
  <si>
    <t xml:space="preserve">OMP: Zwischenergebnis-Tabelle </t>
  </si>
  <si>
    <t xml:space="preserve">TAFF: Zwischenergebnis-Tabelle </t>
  </si>
  <si>
    <t xml:space="preserve">OTAF: Zwischenergebnis-Tabelle </t>
  </si>
  <si>
    <t xml:space="preserve">UNIS: Zwischenergebnis-Tabelle </t>
  </si>
  <si>
    <t xml:space="preserve">CHUV: Zwischenergebnis-Tabelle </t>
  </si>
  <si>
    <t xml:space="preserve">aaa: Zwischenergebnis-Tabelle </t>
  </si>
  <si>
    <t>Schritt 1</t>
  </si>
  <si>
    <t>Schritt 2</t>
  </si>
  <si>
    <t>Schritt 3</t>
  </si>
  <si>
    <t>Schritt 4</t>
  </si>
  <si>
    <t>zurück zur Übersicht</t>
  </si>
  <si>
    <t>Beispiel FIAS</t>
  </si>
  <si>
    <t>Tabellen 4 und 5 im Bericht</t>
  </si>
  <si>
    <t>Kostenkorrektur</t>
  </si>
  <si>
    <t>Lohnunterschiede</t>
  </si>
  <si>
    <t>FPA</t>
  </si>
  <si>
    <t>Dieser Anhang umfasst drei Teile:</t>
  </si>
  <si>
    <t>Anhang B)  Korrigierte IFI-Kosten</t>
  </si>
  <si>
    <t xml:space="preserve">  Anhang B)  Korrigierte IFI-Kosten</t>
  </si>
  <si>
    <t>zum Seitenanfang</t>
  </si>
  <si>
    <t xml:space="preserve">zum Seitenanfang </t>
  </si>
  <si>
    <r>
      <t xml:space="preserve">erbrachte Leistungen pro Woche </t>
    </r>
    <r>
      <rPr>
        <b/>
        <sz val="10"/>
        <rFont val="Arial"/>
        <family val="2"/>
      </rPr>
      <t>über alle Fälle (20 Kinder)</t>
    </r>
  </si>
  <si>
    <r>
      <t xml:space="preserve">erbrachte Leistungen pro Woche </t>
    </r>
    <r>
      <rPr>
        <b/>
        <sz val="10"/>
        <rFont val="Arial"/>
        <family val="2"/>
      </rPr>
      <t>über alle Fälle (18 Kinder)</t>
    </r>
  </si>
  <si>
    <t>erbrachte Leistungen pro Woche über alle Fälle (24 Kinder)</t>
  </si>
  <si>
    <r>
      <t xml:space="preserve">erbrachte Leistungen pro Woche </t>
    </r>
    <r>
      <rPr>
        <b/>
        <sz val="10"/>
        <rFont val="Arial"/>
        <family val="2"/>
      </rPr>
      <t>über alle Fälle (9 Kinder)</t>
    </r>
  </si>
  <si>
    <t>erbrachte Leistungen pro Woche über alle Fälle (8 Kinder)</t>
  </si>
  <si>
    <t>erbrachte Leistungen pro Woche über alle Fälle (10 Kinder)</t>
  </si>
  <si>
    <t>erbrachte Leistungen pro Woche über alle Fälle (4 Kinder)</t>
  </si>
  <si>
    <t>erbrachte Leistungen pro Woche über alle Fälle (16 Kinder)</t>
  </si>
  <si>
    <r>
      <t xml:space="preserve">erbrachte Leistungen pro Woche </t>
    </r>
    <r>
      <rPr>
        <b/>
        <sz val="10"/>
        <rFont val="Arial"/>
        <family val="2"/>
      </rPr>
      <t>über alle Fälle (15 Kinder)</t>
    </r>
  </si>
  <si>
    <r>
      <t xml:space="preserve">erbrachte Leistungen pro Woche </t>
    </r>
    <r>
      <rPr>
        <b/>
        <sz val="10"/>
        <rFont val="Arial"/>
        <family val="2"/>
      </rPr>
      <t>über alle Fälle (47 Kinder)</t>
    </r>
  </si>
  <si>
    <t>Anhang C) bereinigte Ausgangsdaten</t>
  </si>
  <si>
    <t xml:space="preserve">  Anhang C)  bereinigte Ausgangsdaten</t>
  </si>
  <si>
    <t>gibt je Zentrum einen Überblick über Rahmenangaben, Personalstamm, -einsatz und -aufwand sowie Infrastrukturkosten.</t>
  </si>
  <si>
    <t xml:space="preserve">  GSR &gt;&gt;</t>
  </si>
  <si>
    <t xml:space="preserve">  FPA &gt;&gt;</t>
  </si>
  <si>
    <t xml:space="preserve">&lt;&lt; FIAS  </t>
  </si>
  <si>
    <t xml:space="preserve">&lt;&lt; FIVTI  </t>
  </si>
  <si>
    <t xml:space="preserve">  aaa &gt;&gt;</t>
  </si>
  <si>
    <t xml:space="preserve">&lt;&lt; CHUV  </t>
  </si>
  <si>
    <t xml:space="preserve">  FIVTI &gt;&gt;</t>
  </si>
  <si>
    <t xml:space="preserve">&lt;&lt; UNIS  </t>
  </si>
  <si>
    <t xml:space="preserve">  CHUV &gt;&gt;</t>
  </si>
  <si>
    <t xml:space="preserve">&lt;&lt; OTAF  </t>
  </si>
  <si>
    <t xml:space="preserve">  UNIS &gt;&gt;</t>
  </si>
  <si>
    <t xml:space="preserve">&lt;&lt; TAFF  </t>
  </si>
  <si>
    <t xml:space="preserve">  OTAF &gt;&gt;</t>
  </si>
  <si>
    <t xml:space="preserve">&lt;&lt; OMP  </t>
  </si>
  <si>
    <t xml:space="preserve">  TAFF &gt;&gt;</t>
  </si>
  <si>
    <t xml:space="preserve">&lt;&lt; FPA  </t>
  </si>
  <si>
    <t xml:space="preserve">  OMP &gt;&gt;</t>
  </si>
  <si>
    <t xml:space="preserve">&lt;&lt; GSR  </t>
  </si>
  <si>
    <t>päd.</t>
  </si>
  <si>
    <t>med.</t>
  </si>
  <si>
    <t>and.</t>
  </si>
  <si>
    <t>and</t>
  </si>
  <si>
    <t>Summe:</t>
  </si>
  <si>
    <r>
      <t xml:space="preserve">2.5 + 5.7 + 9.6 = </t>
    </r>
    <r>
      <rPr>
        <b/>
        <u val="single"/>
        <sz val="10"/>
        <color theme="0"/>
        <rFont val="Arial"/>
        <family val="2"/>
      </rPr>
      <t>17.8</t>
    </r>
  </si>
  <si>
    <t>Anhang A)  Ermittelte IFI-Kosten</t>
  </si>
  <si>
    <t xml:space="preserve">  Anhang A)  Ermittelte IFI-Kosten</t>
  </si>
  <si>
    <t xml:space="preserve">  Schritt 2 &gt;&gt;</t>
  </si>
  <si>
    <t xml:space="preserve">  Schritt 3 &gt;&gt;</t>
  </si>
  <si>
    <t xml:space="preserve">&lt;&lt; Schritt 1  </t>
  </si>
  <si>
    <t xml:space="preserve">&lt;&lt; Schritt 3  </t>
  </si>
  <si>
    <t xml:space="preserve">  Bsp. FIAS &gt;&gt;</t>
  </si>
  <si>
    <t xml:space="preserve">&lt;&lt; Schritt 4  </t>
  </si>
  <si>
    <t xml:space="preserve">  Tab. Bericht &gt;&gt;</t>
  </si>
  <si>
    <t>Infrastruktur FIAS</t>
  </si>
  <si>
    <t xml:space="preserve">&lt;&lt; Schritt 2  </t>
  </si>
  <si>
    <t xml:space="preserve">  Schritt 4 &gt;&gt;</t>
  </si>
  <si>
    <t>Berechnung Vollkosten, erbrachte Leistungen und Kosten pro Kind</t>
  </si>
  <si>
    <t xml:space="preserve">&lt;&lt; Bsp. FIAS  </t>
  </si>
  <si>
    <t xml:space="preserve">  Lohnunterschiede &gt;&gt;</t>
  </si>
  <si>
    <t>UNIS (inkl. ARES)</t>
  </si>
  <si>
    <t xml:space="preserve">&lt;&lt; Kostenkorrektur  </t>
  </si>
  <si>
    <t xml:space="preserve">  zurück zur Übersicht</t>
  </si>
  <si>
    <t>Minimum–Maximum, in CHF</t>
  </si>
  <si>
    <t>Median, in CHF</t>
  </si>
  <si>
    <t>57 ± 24</t>
  </si>
  <si>
    <t xml:space="preserve">11–99 </t>
  </si>
  <si>
    <t xml:space="preserve">30–173 </t>
  </si>
  <si>
    <t>81 ± 33</t>
  </si>
  <si>
    <t xml:space="preserve">Durchschnitt ± Standardabweichung, in CHF </t>
  </si>
  <si>
    <t xml:space="preserve">
Kosten für 1 Stunde Arbeitszeit</t>
  </si>
  <si>
    <t>Quartil 1, in CHF</t>
  </si>
  <si>
    <t>Quartil 3, in CHF</t>
  </si>
  <si>
    <t xml:space="preserve">58–147 </t>
  </si>
  <si>
    <t xml:space="preserve"> 101 ± 32 </t>
  </si>
  <si>
    <t>Massnahmen in der Früherziehung 
(HFE, Logo, PMT)</t>
  </si>
  <si>
    <t xml:space="preserve">Die Grafik und die Tabelle stellen die Verteilung der Kosten einer Arbeitsstunde (inkl. Anteil Infrastruktur) für das ausgebildete medizinisch-therapeutische Personal und das ausgebildete pädagogisch-therapeutisches Personal den Kosten einer Arbeitsstunde für Massnahmen in der Früherziehung gemäss der Kantonsumfrage des Schweizerischen Zentrums für Heilpädagogik (SZH) gegenüber. </t>
  </si>
  <si>
    <t>Die drei Punktdiagramme zeigen je Berufskategorie die Unterschiede in den Kosten einer Arbeitsstunde (inkl. Anteil Infrastruktur). Auf der x-Achse sind die Zentren in anonymisierter Form abgebildet.</t>
  </si>
  <si>
    <t>Min.**</t>
  </si>
  <si>
    <t>* Die Angaben zum Personalstamm beziehen sich auf 18 supervidierte Fälle in der Betrachtungswoche. In dieser Woche haben 29 weitere Familien eine Intervention erhalten. Bei den Angaben zur Anzahl Personen, zum Pensum Total und zum Personalaufwand Total handelt es sich um geschätzte Hochrechnungen auf Basis der 18 supervidierten Fälle. 
** Das Minimum beläuft sich auf 0 Franken, da eine Person unentgeltlich arbeitet.</t>
  </si>
  <si>
    <t>Mit den korrigierten Stundenansätzen wurde Schritt 2 und das nachfolgende Vorgehen (ohne Schritt 4, denn die Stundenansätz der Kantonsumfrage beinhalten Betriebs- und Sachkosten für eine Arbeitsstunde) neu berechnet.</t>
  </si>
  <si>
    <t>beschreibt, wie die Daten in den IFI-Angeboten erfasst und die derzeitigen IFI-Kosten berechnet wurden.</t>
  </si>
  <si>
    <t>Beispiel und die Tabellen 4 und 5 im Bericht</t>
  </si>
  <si>
    <t>erklärt das Vorgehen für die Schätzung der korrigierten Kosten und gibt ein</t>
  </si>
  <si>
    <r>
      <t xml:space="preserve">Im </t>
    </r>
    <r>
      <rPr>
        <b/>
        <sz val="10"/>
        <color theme="1"/>
        <rFont val="Arial"/>
        <family val="2"/>
      </rPr>
      <t>Erfassungsraster</t>
    </r>
    <r>
      <rPr>
        <sz val="10"/>
        <color theme="1"/>
        <rFont val="Arial"/>
        <family val="2"/>
      </rPr>
      <t xml:space="preserve"> sind von den IFI-Angeboten 
  a)  der Personalstamm, 
  b)  der Personaleinsatz einer typischen IFI-Woche und
  c)  die Infrastrukturkosten
erfragt worden. 
Mit den Angaben im Personalstamm ist ein Stundenlohn (brutto) berechnet worden. Mit Hilfe dieses Stundenlohns ist der </t>
    </r>
    <r>
      <rPr>
        <b/>
        <sz val="10"/>
        <color theme="1"/>
        <rFont val="Arial"/>
        <family val="2"/>
      </rPr>
      <t>Personaleinsatz einer typischen IFI-Woche monetarisiert</t>
    </r>
    <r>
      <rPr>
        <sz val="10"/>
        <color theme="1"/>
        <rFont val="Arial"/>
        <family val="2"/>
      </rPr>
      <t xml:space="preserve"> worden. Die </t>
    </r>
    <r>
      <rPr>
        <b/>
        <sz val="10"/>
        <color theme="1"/>
        <rFont val="Arial"/>
        <family val="2"/>
      </rPr>
      <t xml:space="preserve">Infrastrukturkosten sind ebenso auf eine IFI-Woche umgelegt </t>
    </r>
    <r>
      <rPr>
        <sz val="10"/>
        <color theme="1"/>
        <rFont val="Arial"/>
        <family val="2"/>
      </rPr>
      <t>worden. 
Die Abfragemasken im Erfassungsraster, die von den Zentren ausgefüllt wurden, und das Vorgehen werden in den Tabellenblättern Schritt 1 bis Schritt 4  exemplarisch vorgestellt.</t>
    </r>
  </si>
  <si>
    <r>
      <t xml:space="preserve">Nach den Schritten 1 bis 4 können für jedes IFI-Angebot 
  a)  die </t>
    </r>
    <r>
      <rPr>
        <b/>
        <sz val="10"/>
        <color theme="1"/>
        <rFont val="Arial"/>
        <family val="2"/>
      </rPr>
      <t>Vollkosten</t>
    </r>
    <r>
      <rPr>
        <sz val="10"/>
        <color theme="1"/>
        <rFont val="Arial"/>
        <family val="2"/>
      </rPr>
      <t xml:space="preserve"> in der Tabelle 4 (vgl. Seite 10f. im Bericht),
  b)  die </t>
    </r>
    <r>
      <rPr>
        <b/>
        <sz val="10"/>
        <color theme="1"/>
        <rFont val="Arial"/>
        <family val="2"/>
      </rPr>
      <t>erbrachten Leistungen pro Förderwoche</t>
    </r>
    <r>
      <rPr>
        <sz val="10"/>
        <color theme="1"/>
        <rFont val="Arial"/>
        <family val="2"/>
      </rPr>
      <t xml:space="preserve"> in den Tabellen 4 und 5 (vgl. Seiten 10f., 12f.)
  c)  und daraus die </t>
    </r>
    <r>
      <rPr>
        <b/>
        <sz val="10"/>
        <color theme="1"/>
        <rFont val="Arial"/>
        <family val="2"/>
      </rPr>
      <t>Kosten pro Kind</t>
    </r>
    <r>
      <rPr>
        <sz val="10"/>
        <color theme="1"/>
        <rFont val="Arial"/>
        <family val="2"/>
      </rPr>
      <t xml:space="preserve"> in der Tabelle 4 (vgl. Seite 10f.)
berechnet werden. 
Das Vorgehen wird in den Tabellenblättern «Beispiel FIAS» und «Tabellen 4 und 5 im Bericht»</t>
    </r>
    <r>
      <rPr>
        <b/>
        <i/>
        <sz val="10"/>
        <color theme="1"/>
        <rFont val="Arial"/>
        <family val="2"/>
      </rPr>
      <t xml:space="preserve"> </t>
    </r>
    <r>
      <rPr>
        <sz val="10"/>
        <color theme="1"/>
        <rFont val="Arial"/>
        <family val="2"/>
      </rPr>
      <t>am Beispiel des Zentrums FIAS dargestellt und gilt für die anderen Zentren entsprechend.
Die fett hervorgehobenen Zahlen sind im Bericht in den Tabellen 4 und 5 wiederzufinden.
Der verbindliche betriebsfremde Aufwand in Tabelle 4 ist direkt erfragt worden. Es liegen also keine Berechnungen vor.</t>
    </r>
  </si>
  <si>
    <t>Um hypothetisch abzuschätzen, wie hoch die erwartbaren Kosten in Zukunft ausfallen, wurden die Stundenlöhne im Personalstamm entsprechend einer Kantonsumfrage des Schweizer Zentrums für Heil- und Sonderpädagogik (SZH) zu den Kosten sonderpädagogischer Massnahmen im Frühbereich durch Heilpädagogische Früherziehung, Logopädie und Psychomotorik und des Stundentarifs der Ergotherapie angepasst (vgl. im Bericht Tabelle 3, S. 8).
Je Berufskategorie – pädagogisch-therapeutisches Personal und medizinisch-therapeutisches Personal – ist dabei unterschiedlich vorgegangen worden: 
  a)  Stundenansätze des pädagogisch-therapeutischen Personals wurden mit Median-Kosten für 1 Stunde Arbeitszeit gemäss Kantonsumfrage verglichen.
  b)  Vergleichgsgrösse für die Stundenansätze des medizinisch-therapeutischen Personals ist der Ergotherapietarif.
Liegen die Stundenansätze der Zentren unter diesen Werten, sind sie auf deren Höhe korrigiert worden. Dieses Vorgehen gilt allerdings nur für ausgebildetes Personal dieser beiden Berufskategorien. Personal in Ausbildung bleibt unkorrigiert, desgleichen Personal, das weder pädagogisch- noch medizinisch-therapeutisch zuzuordnen ist. Grund hierfür ist: Der Anteil von Personal in Ausbildung und der Anteil an anderem, keiner Berufskategorie zuordenbaren Personal kann sich künftig verringern. In welchem Mass ist jedoch unmöglich zu schätzen, weshalb diese Kategorien unkorrigiert bleiben.
Mit den korrigierten Stundenansätzen wurde Schritt 2 und das nachfolgende Vorgehen (ohne Schritt 4, denn die Stundenansätz der Kantonsumfrage beinhalten Betriebs- und Sachkosten für eine Arbeitsstunde) neu berechnet. 
Im Folgenden enthält das Tabellenblatt «Kostenkorrektur» das Vorgehen. Das Tabellenblatt «Lohnunterschiede» zeigt eine grafische Darstellung der Stundenansätze der Zentren im Vergleich zu den Stundenansätzen der Kantonsumfrage des SZH zum Frühbereich.</t>
  </si>
  <si>
    <t>Je Zentrum beinhaltet dieser Anhang zwei Tabellen:
  1)  eine Tabelle mit Rahmenangaben, Personalstamm und Infastrukturkosten
  2)  die Zwischenergebnis-Tabelle mit Angaben zum Personaleinsatz und dessen Monetarisierung</t>
  </si>
  <si>
    <t>Nettojahresarbeitszeit: 1'880 h (von IFI-Anbieter erfragt, Beispiel)</t>
  </si>
  <si>
    <t>berechnet: 40'000 CHF ÷ (60% × 1'880 h) =</t>
  </si>
  <si>
    <t>30.00 CHF/h</t>
  </si>
  <si>
    <t>35.46 CHF/h</t>
  </si>
  <si>
    <t>2h × 30 CHF/h = 60 CHF</t>
  </si>
  <si>
    <t>3h × 35.46 CHF/h = 106 CHF</t>
  </si>
  <si>
    <t>200'000 ÷ 40 =</t>
  </si>
  <si>
    <t>Tabelle 4 im Bericht (S. 10f.)</t>
  </si>
  <si>
    <t>Tabelle 5 im Bericht (S. 12f.)</t>
  </si>
  <si>
    <t xml:space="preserve">rapportierte Stunden         
dividiert durch Anzahl der sich          
in Intervention befindenden Kinder           </t>
  </si>
  <si>
    <r>
      <t xml:space="preserve">  direkt:  
  8'163 CHF ÷ 163 h = </t>
    </r>
    <r>
      <rPr>
        <b/>
        <sz val="10"/>
        <color theme="1"/>
        <rFont val="Arial"/>
        <family val="2"/>
      </rPr>
      <t>50</t>
    </r>
    <r>
      <rPr>
        <sz val="10"/>
        <color theme="1"/>
        <rFont val="Arial"/>
        <family val="2"/>
      </rPr>
      <t xml:space="preserve"> </t>
    </r>
    <r>
      <rPr>
        <b/>
        <sz val="10"/>
        <color theme="1"/>
        <rFont val="Arial"/>
        <family val="2"/>
      </rPr>
      <t xml:space="preserve">CHF/h </t>
    </r>
  </si>
  <si>
    <r>
      <t xml:space="preserve">
163 h ÷ 20 Kinder  = </t>
    </r>
    <r>
      <rPr>
        <b/>
        <u val="single"/>
        <sz val="10"/>
        <color theme="1"/>
        <rFont val="Arial"/>
        <family val="2"/>
      </rPr>
      <t>8.2 h/Kind</t>
    </r>
  </si>
  <si>
    <r>
      <t xml:space="preserve">  and.: 
  8'988 CHF ÷ 163 h = </t>
    </r>
    <r>
      <rPr>
        <b/>
        <sz val="10"/>
        <color theme="1"/>
        <rFont val="Arial"/>
        <family val="2"/>
      </rPr>
      <t>55 CHF/h</t>
    </r>
    <r>
      <rPr>
        <sz val="10"/>
        <color theme="1"/>
        <rFont val="Arial"/>
        <family val="2"/>
      </rPr>
      <t xml:space="preserve"> </t>
    </r>
  </si>
  <si>
    <r>
      <t xml:space="preserve">
191 h ÷ 20 Kinder  =</t>
    </r>
    <r>
      <rPr>
        <b/>
        <sz val="10"/>
        <color theme="1"/>
        <rFont val="Arial"/>
        <family val="2"/>
      </rPr>
      <t xml:space="preserve"> </t>
    </r>
    <r>
      <rPr>
        <b/>
        <u val="single"/>
        <sz val="10"/>
        <color theme="1"/>
        <rFont val="Arial"/>
        <family val="2"/>
      </rPr>
      <t>9.6 h/Kind</t>
    </r>
  </si>
  <si>
    <r>
      <t xml:space="preserve">  Infrastruktur
  4'043 CHF ÷ 163 h = </t>
    </r>
    <r>
      <rPr>
        <b/>
        <sz val="10"/>
        <color theme="1"/>
        <rFont val="Arial"/>
        <family val="2"/>
      </rPr>
      <t>25 CHF/h</t>
    </r>
  </si>
  <si>
    <r>
      <t xml:space="preserve"> </t>
    </r>
    <r>
      <rPr>
        <b/>
        <sz val="10"/>
        <color theme="0"/>
        <rFont val="Arial"/>
        <family val="2"/>
      </rPr>
      <t xml:space="preserve">VOLLKOSTEN: </t>
    </r>
    <r>
      <rPr>
        <sz val="10"/>
        <color theme="0"/>
        <rFont val="Arial"/>
        <family val="2"/>
      </rPr>
      <t xml:space="preserve">       = </t>
    </r>
    <r>
      <rPr>
        <b/>
        <u val="single"/>
        <sz val="10"/>
        <color theme="0"/>
        <rFont val="Arial"/>
        <family val="2"/>
      </rPr>
      <t>130 CHF/h</t>
    </r>
  </si>
  <si>
    <r>
      <t xml:space="preserve">  50 ÷ 20 = </t>
    </r>
    <r>
      <rPr>
        <b/>
        <sz val="10"/>
        <color theme="1"/>
        <rFont val="Arial"/>
        <family val="2"/>
      </rPr>
      <t>2.5</t>
    </r>
  </si>
  <si>
    <r>
      <t xml:space="preserve">113 ÷ 20 = </t>
    </r>
    <r>
      <rPr>
        <b/>
        <sz val="10"/>
        <color theme="1"/>
        <rFont val="Arial"/>
        <family val="2"/>
      </rPr>
      <t>5.7</t>
    </r>
  </si>
  <si>
    <r>
      <t xml:space="preserve">191 ÷ 20 = </t>
    </r>
    <r>
      <rPr>
        <b/>
        <sz val="10"/>
        <color theme="1"/>
        <rFont val="Arial"/>
        <family val="2"/>
      </rPr>
      <t>9.6</t>
    </r>
  </si>
  <si>
    <r>
      <t xml:space="preserve">25 ÷ 20 = </t>
    </r>
    <r>
      <rPr>
        <b/>
        <sz val="10"/>
        <color theme="1"/>
        <rFont val="Arial"/>
        <family val="2"/>
      </rPr>
      <t>1.3</t>
    </r>
  </si>
  <si>
    <r>
      <t xml:space="preserve">22 ÷ 20 = </t>
    </r>
    <r>
      <rPr>
        <b/>
        <sz val="10"/>
        <color theme="1"/>
        <rFont val="Arial"/>
        <family val="2"/>
      </rPr>
      <t>1.1</t>
    </r>
  </si>
  <si>
    <r>
      <t xml:space="preserve">  3 ÷ 20 = </t>
    </r>
    <r>
      <rPr>
        <b/>
        <sz val="10"/>
        <color theme="1"/>
        <rFont val="Arial"/>
        <family val="2"/>
      </rPr>
      <t>0.2</t>
    </r>
  </si>
  <si>
    <r>
      <t xml:space="preserve">44 ÷ 20 = </t>
    </r>
    <r>
      <rPr>
        <b/>
        <sz val="10"/>
        <color theme="1"/>
        <rFont val="Arial"/>
        <family val="2"/>
      </rPr>
      <t>2.2</t>
    </r>
  </si>
  <si>
    <r>
      <t xml:space="preserve">65 ÷ 20 = </t>
    </r>
    <r>
      <rPr>
        <b/>
        <sz val="10"/>
        <color theme="1"/>
        <rFont val="Arial"/>
        <family val="2"/>
      </rPr>
      <t>3.3</t>
    </r>
  </si>
  <si>
    <r>
      <t xml:space="preserve">  4 ÷ 20 = </t>
    </r>
    <r>
      <rPr>
        <b/>
        <sz val="10"/>
        <color theme="1"/>
        <rFont val="Arial"/>
        <family val="2"/>
      </rPr>
      <t>0.2</t>
    </r>
  </si>
  <si>
    <r>
      <t xml:space="preserve">83 ÷ 20 = </t>
    </r>
    <r>
      <rPr>
        <b/>
        <sz val="10"/>
        <color theme="1"/>
        <rFont val="Arial"/>
        <family val="2"/>
      </rPr>
      <t>4.2</t>
    </r>
  </si>
  <si>
    <r>
      <t xml:space="preserve">61 ÷ 20 = </t>
    </r>
    <r>
      <rPr>
        <b/>
        <sz val="10"/>
        <color theme="1"/>
        <rFont val="Arial"/>
        <family val="2"/>
      </rPr>
      <t>3.1</t>
    </r>
  </si>
  <si>
    <r>
      <t xml:space="preserve">47 ÷ 20 = </t>
    </r>
    <r>
      <rPr>
        <b/>
        <sz val="10"/>
        <color theme="1"/>
        <rFont val="Arial"/>
        <family val="2"/>
      </rPr>
      <t>2.4</t>
    </r>
  </si>
  <si>
    <r>
      <t xml:space="preserve">  1'066 CHF/Wo. × 47 Wo. = </t>
    </r>
    <r>
      <rPr>
        <b/>
        <u val="single"/>
        <sz val="10"/>
        <color theme="0"/>
        <rFont val="Arial"/>
        <family val="2"/>
      </rPr>
      <t>50'102 CHF/Jahr</t>
    </r>
  </si>
  <si>
    <r>
      <t xml:space="preserve">  130 CHF/h × 8.2 h/Kind  = </t>
    </r>
    <r>
      <rPr>
        <b/>
        <u val="single"/>
        <sz val="10"/>
        <color theme="0"/>
        <rFont val="Arial"/>
        <family val="2"/>
      </rPr>
      <t>1'066 CHF/Wo.</t>
    </r>
  </si>
  <si>
    <r>
      <t xml:space="preserve">Anmerkung: Die </t>
    </r>
    <r>
      <rPr>
        <b/>
        <i/>
        <sz val="11"/>
        <color theme="1"/>
        <rFont val="Arial"/>
        <family val="2"/>
      </rPr>
      <t>fett hervorgehobenen Zahlen</t>
    </r>
    <r>
      <rPr>
        <i/>
        <sz val="11"/>
        <color theme="1"/>
        <rFont val="Arial"/>
        <family val="2"/>
      </rPr>
      <t xml:space="preserve"> sind in den Tabellen 4 und 5 im Bericht wiederzufinden.</t>
    </r>
  </si>
  <si>
    <r>
      <t xml:space="preserve">(82 + 108 +105) ÷ 3 = </t>
    </r>
    <r>
      <rPr>
        <b/>
        <sz val="10"/>
        <color theme="1"/>
        <rFont val="Arial"/>
        <family val="2"/>
      </rPr>
      <t>98.33</t>
    </r>
  </si>
  <si>
    <r>
      <t xml:space="preserve">(82 ÷ 170 + 108 ÷ 138 + 105 ÷ 125) ÷ 3 × 111 = </t>
    </r>
    <r>
      <rPr>
        <b/>
        <sz val="10"/>
        <color theme="1"/>
        <rFont val="Arial"/>
        <family val="2"/>
      </rPr>
      <t>77.88</t>
    </r>
  </si>
  <si>
    <t>Anmerkung: Die Angaben im Erfassungsraster basieren auf 18 Fällen, die in der Betrachtungswoche supervidiert wurden. Daneben haben in dieser Woche weitere 29 Familien Leistungen erhalten. Es wurde von den supervidierten Fällen eine Schätzung für alle Familien vorgenommen.</t>
  </si>
  <si>
    <t>* basierend auf Budgetsummen (gerundet auf 10'000 CHF) je Berufskategorie pädagogisch-therapeutisches und medizinisch-therapeutisches Personal</t>
  </si>
  <si>
    <t>Anhang zum Bericht IFI, Phase 2 (19. Februar 2021)</t>
  </si>
  <si>
    <t xml:space="preserve">FIVTI: Zwischenergebnis-Tabelle </t>
  </si>
  <si>
    <t>andere inter-ventionsrelevante Tätig-keiten</t>
  </si>
  <si>
    <t>FIVTI: Rahmenangaben, Personalstamm und Infrastrukturkosten</t>
  </si>
  <si>
    <t>aaa: Rahmenangaben, Personalstamm und Infrastrukturkosten</t>
  </si>
  <si>
    <t>CHUV: Rahmenangaben, Personalstamm und Infrastrukturkosten</t>
  </si>
  <si>
    <t>UNIS: Rahmenangaben, Personalstamm und Infrastrukturkosten</t>
  </si>
  <si>
    <t>OTAF: Rahmenangaben, Personalstamm und Infrastrukturkosten</t>
  </si>
  <si>
    <t>TAFF: Rahmenangaben, Personalstamm und Infrastrukturkosten</t>
  </si>
  <si>
    <t>OMP: Rahmenangaben, Personalstamm und Infrastrukturkosten</t>
  </si>
  <si>
    <t>FPA: Rahmenangaben, Personalstamm und Infrastrukturkosten</t>
  </si>
  <si>
    <t>FIAS: Rahmenangaben, Personalstamm und Infrastrukturkosten</t>
  </si>
  <si>
    <t>GSR: Rahmenangaben, Personalstamm und Infrastrukturkosten</t>
  </si>
  <si>
    <r>
      <rPr>
        <b/>
        <u val="single"/>
        <sz val="11"/>
        <color rgb="FFFF0000"/>
        <rFont val="Arial"/>
        <family val="2"/>
      </rPr>
      <t>Schritt 7:</t>
    </r>
    <r>
      <rPr>
        <b/>
        <sz val="11"/>
        <color rgb="FFFF0000"/>
        <rFont val="Arial"/>
        <family val="2"/>
      </rPr>
      <t xml:space="preserve"> Kosten pro Kind (CHF)</t>
    </r>
  </si>
  <si>
    <r>
      <rPr>
        <b/>
        <u val="single"/>
        <sz val="11"/>
        <color rgb="FFFF0000"/>
        <rFont val="Arial"/>
        <family val="2"/>
      </rPr>
      <t>Schritt 6:</t>
    </r>
    <r>
      <rPr>
        <b/>
        <sz val="11"/>
        <color rgb="FFFF0000"/>
        <rFont val="Arial"/>
        <family val="2"/>
      </rPr>
      <t xml:space="preserve"> erbrachte Leistungen pro Förderwochen (in h)</t>
    </r>
  </si>
  <si>
    <r>
      <rPr>
        <b/>
        <u val="single"/>
        <sz val="11"/>
        <color rgb="FFFF0000"/>
        <rFont val="Arial"/>
        <family val="2"/>
      </rPr>
      <t>Schritt 5:</t>
    </r>
    <r>
      <rPr>
        <b/>
        <sz val="11"/>
        <color rgb="FFFF0000"/>
        <rFont val="Arial"/>
        <family val="2"/>
      </rPr>
      <t xml:space="preserve"> Vollkosten (CHF/h)</t>
    </r>
  </si>
  <si>
    <r>
      <rPr>
        <b/>
        <u val="single"/>
        <sz val="11"/>
        <color rgb="FFFF0000"/>
        <rFont val="Arial"/>
        <family val="2"/>
      </rPr>
      <t>Schritt 4:</t>
    </r>
    <r>
      <rPr>
        <b/>
        <sz val="11"/>
        <color rgb="FFFF0000"/>
        <rFont val="Arial"/>
        <family val="2"/>
      </rPr>
      <t xml:space="preserve"> Berechnung der wöchentlichen Infrastrukturkosten</t>
    </r>
  </si>
  <si>
    <r>
      <rPr>
        <b/>
        <u val="single"/>
        <sz val="11"/>
        <color rgb="FFFF0000"/>
        <rFont val="Arial"/>
        <family val="2"/>
      </rPr>
      <t>Schritt 3:</t>
    </r>
    <r>
      <rPr>
        <b/>
        <sz val="11"/>
        <color rgb="FFFF0000"/>
        <rFont val="Arial"/>
        <family val="2"/>
      </rPr>
      <t xml:space="preserve"> Zusammenzug in Zwischenergebnis-Tabelle</t>
    </r>
  </si>
  <si>
    <r>
      <rPr>
        <b/>
        <u val="single"/>
        <sz val="11"/>
        <color rgb="FFFF0000"/>
        <rFont val="Arial"/>
        <family val="2"/>
      </rPr>
      <t>Schritt 2:</t>
    </r>
    <r>
      <rPr>
        <b/>
        <sz val="11"/>
        <color rgb="FFFF0000"/>
        <rFont val="Arial"/>
        <family val="2"/>
      </rPr>
      <t xml:space="preserve"> Monetarsieriung des Personaleinsatzes:</t>
    </r>
    <r>
      <rPr>
        <i/>
        <sz val="11"/>
        <color rgb="FFFF0000"/>
        <rFont val="Arial"/>
        <family val="2"/>
      </rPr>
      <t xml:space="preserve"> Stunden werden mit dem personenspezifischen Stundenlohn (brutto) multipliziert.</t>
    </r>
  </si>
  <si>
    <r>
      <rPr>
        <b/>
        <u val="single"/>
        <sz val="11"/>
        <color rgb="FFFF0000"/>
        <rFont val="Arial"/>
        <family val="2"/>
      </rPr>
      <t>Schritt 1:</t>
    </r>
    <r>
      <rPr>
        <b/>
        <sz val="11"/>
        <color rgb="FFFF0000"/>
        <rFont val="Arial"/>
        <family val="2"/>
      </rPr>
      <t xml:space="preserve"> Berechnung personenspezifischer Stundenlohn (brutto)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</si>
</sst>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0"/>
      <color theme="1"/>
      <name val="Arial"/>
      <family val="2"/>
    </font>
    <font>
      <sz val="10"/>
      <name val="Arial"/>
      <family val="2"/>
    </font>
    <font>
      <b/>
      <sz val="10"/>
      <color theme="0"/>
      <name val="Arial"/>
      <family val="2"/>
    </font>
    <font>
      <sz val="10"/>
      <color rgb="FFFF0000"/>
      <name val="Arial"/>
      <family val="2"/>
    </font>
    <font>
      <b/>
      <sz val="10"/>
      <color theme="1"/>
      <name val="Arial"/>
      <family val="2"/>
    </font>
    <font>
      <sz val="10"/>
      <color theme="0"/>
      <name val="Arial"/>
      <family val="2"/>
    </font>
    <font>
      <sz val="9"/>
      <color theme="1"/>
      <name val="Arial"/>
      <family val="2"/>
    </font>
    <font>
      <sz val="1"/>
      <color theme="1"/>
      <name val="Arial"/>
      <family val="2"/>
    </font>
    <font>
      <b/>
      <sz val="11"/>
      <color theme="1"/>
      <name val="Arial"/>
      <family val="2"/>
    </font>
    <font>
      <i/>
      <sz val="10"/>
      <color theme="1"/>
      <name val="Arial"/>
      <family val="2"/>
    </font>
    <font>
      <b/>
      <sz val="10"/>
      <color rgb="FFFF0000"/>
      <name val="Arial"/>
      <family val="2"/>
    </font>
    <font>
      <b/>
      <u val="single"/>
      <sz val="10"/>
      <color rgb="FFFF0000"/>
      <name val="Arial"/>
      <family val="2"/>
    </font>
    <font>
      <i/>
      <u val="single"/>
      <sz val="10"/>
      <color theme="1"/>
      <name val="Arial"/>
      <family val="2"/>
    </font>
    <font>
      <b/>
      <u val="single"/>
      <sz val="10"/>
      <color theme="1"/>
      <name val="Arial"/>
      <family val="2"/>
    </font>
    <font>
      <i/>
      <sz val="9"/>
      <color theme="1"/>
      <name val="Arial"/>
      <family val="2"/>
    </font>
    <font>
      <b/>
      <u val="single"/>
      <sz val="10"/>
      <color theme="0"/>
      <name val="Arial"/>
      <family val="2"/>
    </font>
    <font>
      <sz val="30"/>
      <name val="Wingdings"/>
      <family val="2"/>
    </font>
    <font>
      <sz val="30"/>
      <name val="Arial"/>
      <family val="2"/>
    </font>
    <font>
      <b/>
      <i/>
      <sz val="10"/>
      <color theme="1"/>
      <name val="Arial"/>
      <family val="2"/>
    </font>
    <font>
      <b/>
      <sz val="10"/>
      <name val="Arial"/>
      <family val="2"/>
    </font>
    <font>
      <i/>
      <sz val="9"/>
      <name val="Arial"/>
      <family val="2"/>
    </font>
    <font>
      <b/>
      <sz val="9"/>
      <color rgb="FFFF0000"/>
      <name val="Arial"/>
      <family val="2"/>
    </font>
    <font>
      <i/>
      <sz val="10"/>
      <color rgb="FFFF0000"/>
      <name val="Arial"/>
      <family val="2"/>
    </font>
    <font>
      <u val="single"/>
      <sz val="10"/>
      <color theme="1"/>
      <name val="Arial"/>
      <family val="2"/>
    </font>
    <font>
      <b/>
      <i/>
      <sz val="12"/>
      <color theme="1"/>
      <name val="Arial"/>
      <family val="2"/>
    </font>
    <font>
      <b/>
      <sz val="10"/>
      <color theme="1"/>
      <name val="Wingdings"/>
      <family val="2"/>
    </font>
    <font>
      <sz val="10"/>
      <color theme="1"/>
      <name val="Wingdings"/>
      <family val="2"/>
    </font>
    <font>
      <sz val="8"/>
      <name val="Arial"/>
      <family val="2"/>
    </font>
    <font>
      <u val="single"/>
      <sz val="10"/>
      <color theme="10"/>
      <name val="Arial"/>
      <family val="2"/>
    </font>
    <font>
      <sz val="9"/>
      <name val="Arial"/>
      <family val="2"/>
    </font>
    <font>
      <b/>
      <sz val="10"/>
      <color rgb="FF000000"/>
      <name val="Arial"/>
      <family val="2"/>
    </font>
    <font>
      <sz val="10"/>
      <color rgb="FF000000"/>
      <name val="Arial"/>
      <family val="2"/>
    </font>
    <font>
      <i/>
      <sz val="11"/>
      <color theme="1"/>
      <name val="Arial"/>
      <family val="2"/>
    </font>
    <font>
      <b/>
      <i/>
      <sz val="11"/>
      <color theme="1"/>
      <name val="Arial"/>
      <family val="2"/>
    </font>
    <font>
      <b/>
      <sz val="11"/>
      <color rgb="FFFF0000"/>
      <name val="Arial"/>
      <family val="2"/>
    </font>
    <font>
      <b/>
      <u val="single"/>
      <sz val="11"/>
      <color rgb="FFFF0000"/>
      <name val="Arial"/>
      <family val="2"/>
    </font>
    <font>
      <sz val="11"/>
      <color theme="1"/>
      <name val="Arial"/>
      <family val="2"/>
    </font>
    <font>
      <i/>
      <sz val="11"/>
      <color rgb="FFFF0000"/>
      <name val="Arial"/>
      <family val="2"/>
    </font>
    <font>
      <sz val="11"/>
      <color theme="0"/>
      <name val="Arial"/>
      <family val="2"/>
    </font>
    <font>
      <sz val="10"/>
      <color theme="0"/>
      <name val="Arial"/>
      <family val="2"/>
      <scheme val="minor"/>
    </font>
  </fonts>
  <fills count="35">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1" tint="0.34999001026153564"/>
        <bgColor indexed="64"/>
      </patternFill>
    </fill>
    <fill>
      <patternFill patternType="solid">
        <fgColor rgb="FFFFFF00"/>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rgb="FFF2F2F2"/>
        <bgColor indexed="64"/>
      </pattern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
      <gradientFill degree="90">
        <stop position="0">
          <color theme="9" tint="0.8000100255012512"/>
        </stop>
        <stop position="1">
          <color theme="4" tint="0.8000100255012512"/>
        </stop>
      </gradientFill>
    </fill>
  </fills>
  <borders count="104">
    <border>
      <left/>
      <right/>
      <top/>
      <bottom/>
      <diagonal/>
    </border>
    <border>
      <left/>
      <right/>
      <top style="thick"/>
      <bottom style="medium"/>
    </border>
    <border>
      <left style="thin">
        <color theme="0" tint="-0.3499799966812134"/>
      </left>
      <right style="thin">
        <color theme="0" tint="-0.3499799966812134"/>
      </right>
      <top style="thick"/>
      <bottom style="medium"/>
    </border>
    <border>
      <left style="thin">
        <color theme="0" tint="-0.3499799966812134"/>
      </left>
      <right/>
      <top style="thick"/>
      <bottom style="medium"/>
    </border>
    <border>
      <left style="thin">
        <color theme="0" tint="-0.3499799966812134"/>
      </left>
      <right style="thin">
        <color theme="0" tint="-0.3499799966812134"/>
      </right>
      <top/>
      <bottom/>
    </border>
    <border>
      <left style="thin">
        <color theme="0" tint="-0.3499799966812134"/>
      </left>
      <right/>
      <top/>
      <bottom/>
    </border>
    <border>
      <left style="thin">
        <color theme="0" tint="-0.3499799966812134"/>
      </left>
      <right style="thin">
        <color theme="0" tint="-0.3499799966812134"/>
      </right>
      <top style="medium"/>
      <bottom/>
    </border>
    <border>
      <left/>
      <right/>
      <top/>
      <bottom style="thin"/>
    </border>
    <border>
      <left style="thin">
        <color theme="0" tint="-0.3499799966812134"/>
      </left>
      <right style="thin">
        <color theme="0" tint="-0.3499799966812134"/>
      </right>
      <top/>
      <bottom style="thin"/>
    </border>
    <border>
      <left style="thin">
        <color theme="0" tint="-0.3499799966812134"/>
      </left>
      <right/>
      <top/>
      <bottom style="thin"/>
    </border>
    <border>
      <left/>
      <right/>
      <top style="thin"/>
      <bottom/>
    </border>
    <border>
      <left style="thin">
        <color theme="0" tint="-0.3499799966812134"/>
      </left>
      <right style="thin">
        <color theme="0" tint="-0.3499799966812134"/>
      </right>
      <top style="thin"/>
      <bottom/>
    </border>
    <border>
      <left style="thin">
        <color theme="0" tint="-0.3499799966812134"/>
      </left>
      <right/>
      <top style="thin"/>
      <bottom/>
    </border>
    <border>
      <left/>
      <right/>
      <top/>
      <bottom style="thick"/>
    </border>
    <border>
      <left style="thin">
        <color theme="0" tint="-0.3499799966812134"/>
      </left>
      <right style="thin">
        <color theme="0" tint="-0.3499799966812134"/>
      </right>
      <top/>
      <bottom style="thick"/>
    </border>
    <border>
      <left style="thin">
        <color theme="0" tint="-0.3499799966812134"/>
      </left>
      <right/>
      <top/>
      <bottom style="thick"/>
    </border>
    <border>
      <left/>
      <right style="thin">
        <color theme="0" tint="-0.3499799966812134"/>
      </right>
      <top style="thick"/>
      <bottom/>
    </border>
    <border>
      <left/>
      <right/>
      <top style="thick"/>
      <bottom/>
    </border>
    <border>
      <left style="thin">
        <color theme="0" tint="-0.3499799966812134"/>
      </left>
      <right style="thin">
        <color theme="0" tint="-0.3499799966812134"/>
      </right>
      <top style="thick"/>
      <bottom/>
    </border>
    <border>
      <left/>
      <right style="thin">
        <color theme="0" tint="-0.3499799966812134"/>
      </right>
      <top/>
      <bottom style="thick"/>
    </border>
    <border>
      <left/>
      <right style="thick">
        <color theme="9" tint="-0.24993999302387238"/>
      </right>
      <top style="thick">
        <color theme="9" tint="-0.24993999302387238"/>
      </top>
      <bottom/>
    </border>
    <border>
      <left/>
      <right style="thick">
        <color theme="9" tint="-0.24993999302387238"/>
      </right>
      <top/>
      <bottom/>
    </border>
    <border>
      <left/>
      <right style="thick">
        <color theme="9" tint="-0.24993999302387238"/>
      </right>
      <top/>
      <bottom style="thick">
        <color theme="9" tint="-0.24993999302387238"/>
      </bottom>
    </border>
    <border>
      <left/>
      <right style="thick">
        <color theme="4" tint="-0.24993999302387238"/>
      </right>
      <top style="thick">
        <color theme="4" tint="-0.24993999302387238"/>
      </top>
      <bottom/>
    </border>
    <border>
      <left/>
      <right style="thick">
        <color theme="4" tint="-0.24993999302387238"/>
      </right>
      <top/>
      <bottom/>
    </border>
    <border>
      <left/>
      <right style="thick">
        <color theme="4" tint="-0.24993999302387238"/>
      </right>
      <top/>
      <bottom style="thick">
        <color theme="4" tint="-0.24993999302387238"/>
      </bottom>
    </border>
    <border>
      <left style="dotted">
        <color theme="0" tint="-0.3499799966812134"/>
      </left>
      <right/>
      <top/>
      <bottom/>
    </border>
    <border>
      <left/>
      <right style="thick">
        <color theme="0" tint="-0.3499799966812134"/>
      </right>
      <top style="thick">
        <color theme="0" tint="-0.3499799966812134"/>
      </top>
      <bottom/>
    </border>
    <border>
      <left/>
      <right style="thick">
        <color theme="0" tint="-0.3499799966812134"/>
      </right>
      <top/>
      <bottom/>
    </border>
    <border>
      <left/>
      <right style="thick">
        <color theme="0" tint="-0.3499799966812134"/>
      </right>
      <top/>
      <bottom style="thick">
        <color theme="0" tint="-0.3499799966812134"/>
      </bottom>
    </border>
    <border>
      <left style="thick"/>
      <right style="thick"/>
      <top style="thick"/>
      <bottom/>
    </border>
    <border>
      <left style="thick"/>
      <right style="thin">
        <color theme="0" tint="-0.3499799966812134"/>
      </right>
      <top style="thick"/>
      <bottom/>
    </border>
    <border>
      <left style="thin">
        <color theme="0" tint="-0.3499799966812134"/>
      </left>
      <right/>
      <top style="thick"/>
      <bottom/>
    </border>
    <border>
      <left style="thin">
        <color theme="0" tint="-0.3499799966812134"/>
      </left>
      <right style="thick"/>
      <top style="thick"/>
      <bottom/>
    </border>
    <border>
      <left style="thick"/>
      <right style="thick"/>
      <top/>
      <bottom style="thick"/>
    </border>
    <border>
      <left style="thick"/>
      <right style="thin">
        <color theme="0" tint="-0.3499799966812134"/>
      </right>
      <top/>
      <bottom style="thick"/>
    </border>
    <border>
      <left style="thin">
        <color theme="0" tint="-0.3499799966812134"/>
      </left>
      <right style="thick"/>
      <top/>
      <bottom style="thick"/>
    </border>
    <border>
      <left style="thick"/>
      <right style="thick"/>
      <top/>
      <bottom/>
    </border>
    <border>
      <left/>
      <right style="thin">
        <color theme="0" tint="-0.3499799966812134"/>
      </right>
      <top/>
      <bottom/>
    </border>
    <border>
      <left style="thin">
        <color theme="0" tint="-0.3499799966812134"/>
      </left>
      <right style="thick"/>
      <top/>
      <bottom/>
    </border>
    <border>
      <left style="thick"/>
      <right style="thin">
        <color theme="0" tint="-0.4999699890613556"/>
      </right>
      <top style="thick"/>
      <bottom/>
    </border>
    <border>
      <left style="thin">
        <color theme="0" tint="-0.4999699890613556"/>
      </left>
      <right style="thin">
        <color theme="0" tint="-0.3499799966812134"/>
      </right>
      <top style="thick"/>
      <bottom/>
    </border>
    <border>
      <left style="thick"/>
      <right style="thin">
        <color theme="0" tint="-0.4999699890613556"/>
      </right>
      <top/>
      <bottom style="thick"/>
    </border>
    <border>
      <left style="thin">
        <color theme="0" tint="-0.4999699890613556"/>
      </left>
      <right style="thin">
        <color theme="0" tint="-0.3499799966812134"/>
      </right>
      <top/>
      <bottom style="thick"/>
    </border>
    <border>
      <left style="thick"/>
      <right style="thin">
        <color theme="0" tint="-0.3499799966812134"/>
      </right>
      <top/>
      <bottom/>
    </border>
    <border>
      <left style="thick"/>
      <right style="thin">
        <color theme="0" tint="-0.3499799966812134"/>
      </right>
      <top/>
      <bottom style="thin"/>
    </border>
    <border>
      <left/>
      <right style="thin">
        <color theme="0" tint="-0.3499799966812134"/>
      </right>
      <top/>
      <bottom style="thin"/>
    </border>
    <border>
      <left style="thin">
        <color theme="0" tint="-0.3499799966812134"/>
      </left>
      <right style="thick"/>
      <top/>
      <bottom style="thin"/>
    </border>
    <border>
      <left style="thin">
        <color theme="0" tint="-0.3499799966812134"/>
      </left>
      <right style="thick"/>
      <top style="thin"/>
      <bottom/>
    </border>
    <border>
      <left style="thin">
        <color theme="0" tint="-0.3499799966812134"/>
      </left>
      <right/>
      <top style="medium"/>
      <bottom/>
    </border>
    <border>
      <left/>
      <right style="thin">
        <color theme="0" tint="-0.3499799966812134"/>
      </right>
      <top style="thick"/>
      <bottom style="thick"/>
    </border>
    <border>
      <left style="thin">
        <color theme="0" tint="-0.3499799966812134"/>
      </left>
      <right style="thin">
        <color theme="0" tint="-0.3499799966812134"/>
      </right>
      <top style="thick"/>
      <bottom style="thick"/>
    </border>
    <border>
      <left/>
      <right/>
      <top style="thick"/>
      <bottom style="thick"/>
    </border>
    <border>
      <left/>
      <right/>
      <top/>
      <bottom style="medium"/>
    </border>
    <border>
      <left style="thin">
        <color theme="0" tint="-0.3499799966812134"/>
      </left>
      <right style="thin">
        <color theme="0" tint="-0.3499799966812134"/>
      </right>
      <top/>
      <bottom style="medium"/>
    </border>
    <border>
      <left style="thin">
        <color theme="0" tint="-0.3499799966812134"/>
      </left>
      <right/>
      <top/>
      <bottom style="medium"/>
    </border>
    <border>
      <left/>
      <right/>
      <top style="thick">
        <color theme="0" tint="-0.3499799966812134"/>
      </top>
      <bottom/>
    </border>
    <border>
      <left/>
      <right/>
      <top/>
      <bottom style="thick">
        <color theme="0" tint="-0.3499799966812134"/>
      </bottom>
    </border>
    <border>
      <left/>
      <right style="thick"/>
      <top style="thick"/>
      <bottom/>
    </border>
    <border>
      <left/>
      <right style="thick"/>
      <top/>
      <bottom/>
    </border>
    <border>
      <left/>
      <right/>
      <top style="thick">
        <color theme="9" tint="-0.24993999302387238"/>
      </top>
      <bottom/>
    </border>
    <border>
      <left/>
      <right/>
      <top/>
      <bottom style="thick">
        <color theme="9" tint="-0.24993999302387238"/>
      </bottom>
    </border>
    <border>
      <left/>
      <right/>
      <top style="thick">
        <color theme="4" tint="-0.24993999302387238"/>
      </top>
      <bottom/>
    </border>
    <border>
      <left/>
      <right/>
      <top/>
      <bottom style="thick">
        <color theme="4" tint="-0.24993999302387238"/>
      </bottom>
    </border>
    <border>
      <left/>
      <right style="thin">
        <color theme="0" tint="-0.3499799966812134"/>
      </right>
      <top style="thick"/>
      <bottom style="medium"/>
    </border>
    <border>
      <left style="thin">
        <color theme="0" tint="-0.3499799966812134"/>
      </left>
      <right style="thick">
        <color theme="0" tint="-0.3499799966812134"/>
      </right>
      <top style="thick"/>
      <bottom style="medium"/>
    </border>
    <border>
      <left style="thin">
        <color theme="0" tint="-0.3499799966812134"/>
      </left>
      <right style="thick">
        <color theme="0" tint="-0.3499799966812134"/>
      </right>
      <top/>
      <bottom/>
    </border>
    <border>
      <left style="thin">
        <color theme="0" tint="-0.3499799966812134"/>
      </left>
      <right style="thick">
        <color theme="0" tint="-0.3499799966812134"/>
      </right>
      <top/>
      <bottom style="thin"/>
    </border>
    <border>
      <left style="thin">
        <color theme="0" tint="-0.3499799966812134"/>
      </left>
      <right style="thick">
        <color theme="0" tint="-0.3499799966812134"/>
      </right>
      <top/>
      <bottom style="thick"/>
    </border>
    <border>
      <left/>
      <right style="thin">
        <color theme="0" tint="-0.3499799966812134"/>
      </right>
      <top style="thin"/>
      <bottom/>
    </border>
    <border>
      <left/>
      <right/>
      <top style="medium"/>
      <bottom/>
    </border>
    <border>
      <left/>
      <right style="thin">
        <color theme="0" tint="-0.3499799966812134"/>
      </right>
      <top style="medium"/>
      <bottom/>
    </border>
    <border>
      <left style="thin">
        <color theme="5" tint="-0.4999699890613556"/>
      </left>
      <right/>
      <top style="thin">
        <color theme="5" tint="-0.4999699890613556"/>
      </top>
      <bottom style="thin">
        <color theme="5" tint="-0.4999699890613556"/>
      </bottom>
    </border>
    <border>
      <left/>
      <right/>
      <top style="thin">
        <color theme="5" tint="-0.4999699890613556"/>
      </top>
      <bottom style="thin">
        <color theme="5" tint="-0.4999699890613556"/>
      </bottom>
    </border>
    <border>
      <left/>
      <right style="thin">
        <color theme="5" tint="-0.4999699890613556"/>
      </right>
      <top style="thin">
        <color theme="5" tint="-0.4999699890613556"/>
      </top>
      <bottom style="thin">
        <color theme="5" tint="-0.4999699890613556"/>
      </bottom>
    </border>
    <border>
      <left style="thick"/>
      <right/>
      <top style="thick"/>
      <bottom style="thick"/>
    </border>
    <border>
      <left/>
      <right style="thick"/>
      <top style="thick"/>
      <bottom style="thick"/>
    </border>
    <border>
      <left style="thick"/>
      <right/>
      <top style="thick"/>
      <bottom/>
    </border>
    <border>
      <left/>
      <right style="dotted">
        <color theme="0" tint="-0.3499799966812134"/>
      </right>
      <top style="thick"/>
      <bottom/>
    </border>
    <border>
      <left style="thick"/>
      <right/>
      <top/>
      <bottom/>
    </border>
    <border>
      <left/>
      <right style="dotted">
        <color theme="0" tint="-0.3499799966812134"/>
      </right>
      <top/>
      <bottom/>
    </border>
    <border>
      <left style="thick"/>
      <right/>
      <top/>
      <bottom style="thick"/>
    </border>
    <border>
      <left/>
      <right style="dotted">
        <color theme="0" tint="-0.3499799966812134"/>
      </right>
      <top/>
      <bottom style="thick"/>
    </border>
    <border>
      <left style="dotted">
        <color theme="0" tint="-0.3499799966812134"/>
      </left>
      <right/>
      <top style="thick"/>
      <bottom/>
    </border>
    <border>
      <left style="dotted">
        <color theme="0" tint="-0.3499799966812134"/>
      </left>
      <right/>
      <top/>
      <bottom style="thick"/>
    </border>
    <border>
      <left/>
      <right style="thick"/>
      <top/>
      <bottom style="thick"/>
    </border>
    <border>
      <left style="thick">
        <color theme="9" tint="-0.24993999302387238"/>
      </left>
      <right/>
      <top style="thick">
        <color theme="9" tint="-0.24993999302387238"/>
      </top>
      <bottom/>
    </border>
    <border>
      <left style="thick">
        <color theme="9" tint="-0.24993999302387238"/>
      </left>
      <right/>
      <top/>
      <bottom/>
    </border>
    <border>
      <left style="thick">
        <color theme="9" tint="-0.24993999302387238"/>
      </left>
      <right/>
      <top/>
      <bottom style="thick">
        <color theme="9" tint="-0.24993999302387238"/>
      </bottom>
    </border>
    <border>
      <left style="thick">
        <color theme="4" tint="-0.24993999302387238"/>
      </left>
      <right/>
      <top style="thick">
        <color theme="4" tint="-0.24993999302387238"/>
      </top>
      <bottom/>
    </border>
    <border>
      <left style="thick">
        <color theme="4" tint="-0.24993999302387238"/>
      </left>
      <right/>
      <top/>
      <bottom/>
    </border>
    <border>
      <left style="thick">
        <color theme="4" tint="-0.24993999302387238"/>
      </left>
      <right/>
      <top/>
      <bottom style="thick">
        <color theme="4" tint="-0.24993999302387238"/>
      </bottom>
    </border>
    <border>
      <left style="thick">
        <color theme="0" tint="-0.3499799966812134"/>
      </left>
      <right/>
      <top style="thick">
        <color theme="0" tint="-0.3499799966812134"/>
      </top>
      <bottom/>
    </border>
    <border>
      <left style="thick">
        <color theme="0" tint="-0.3499799966812134"/>
      </left>
      <right/>
      <top/>
      <bottom/>
    </border>
    <border>
      <left style="thick">
        <color theme="0" tint="-0.3499799966812134"/>
      </left>
      <right/>
      <top/>
      <bottom style="thick">
        <color theme="0" tint="-0.3499799966812134"/>
      </bottom>
    </border>
    <border>
      <left/>
      <right style="dotted">
        <color theme="0" tint="-0.3499799966812134"/>
      </right>
      <top style="thick">
        <color theme="0" tint="-0.3499799966812134"/>
      </top>
      <bottom/>
    </border>
    <border>
      <left/>
      <right style="dotted">
        <color theme="0" tint="-0.3499799966812134"/>
      </right>
      <top/>
      <bottom style="thick">
        <color theme="0" tint="-0.3499799966812134"/>
      </bottom>
    </border>
    <border>
      <left style="dotted">
        <color theme="0" tint="-0.3499799966812134"/>
      </left>
      <right/>
      <top style="thick">
        <color theme="0" tint="-0.3499799966812134"/>
      </top>
      <bottom/>
    </border>
    <border>
      <left style="dotted">
        <color theme="0" tint="-0.3499799966812134"/>
      </left>
      <right/>
      <top/>
      <bottom style="thick">
        <color theme="0" tint="-0.3499799966812134"/>
      </bottom>
    </border>
    <border>
      <left style="medium"/>
      <right/>
      <top style="medium"/>
      <bottom style="medium"/>
    </border>
    <border>
      <left/>
      <right/>
      <top style="medium"/>
      <bottom style="medium"/>
    </border>
    <border>
      <left/>
      <right style="medium"/>
      <top style="medium"/>
      <bottom style="medium"/>
    </border>
    <border>
      <left style="dotted">
        <color theme="0" tint="-0.3499799966812134"/>
      </left>
      <right/>
      <top style="medium"/>
      <bottom/>
    </border>
    <border>
      <left/>
      <right style="dotted">
        <color theme="0" tint="-0.3499799966812134"/>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cellStyleXfs>
  <cellXfs count="626">
    <xf numFmtId="0" fontId="0" fillId="0" borderId="0" xfId="0"/>
    <xf numFmtId="0" fontId="0" fillId="0" borderId="0" xfId="0" applyAlignment="1">
      <alignment horizontal="left" indent="1"/>
    </xf>
    <xf numFmtId="0" fontId="0" fillId="0" borderId="0" xfId="0" applyAlignment="1">
      <alignment horizontal="left"/>
    </xf>
    <xf numFmtId="0" fontId="4" fillId="0" borderId="0" xfId="0" applyFont="1" applyAlignment="1">
      <alignment horizontal="left" indent="1"/>
    </xf>
    <xf numFmtId="0" fontId="4" fillId="0" borderId="0" xfId="0" applyFont="1" applyAlignment="1">
      <alignment vertical="center" wrapText="1"/>
    </xf>
    <xf numFmtId="3" fontId="4" fillId="0" borderId="1" xfId="0" applyNumberFormat="1" applyFont="1" applyBorder="1" applyAlignment="1">
      <alignment horizontal="left" vertical="center" wrapText="1" indent="1"/>
    </xf>
    <xf numFmtId="3" fontId="4" fillId="0" borderId="1" xfId="0" applyNumberFormat="1" applyFont="1" applyBorder="1" applyAlignment="1">
      <alignment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4" fillId="0" borderId="1" xfId="0" applyFont="1" applyBorder="1" applyAlignment="1">
      <alignment vertical="center" wrapText="1"/>
    </xf>
    <xf numFmtId="3" fontId="0" fillId="0" borderId="0" xfId="0" applyNumberFormat="1" applyAlignment="1">
      <alignment vertical="center"/>
    </xf>
    <xf numFmtId="3" fontId="0" fillId="2" borderId="0" xfId="0" applyNumberFormat="1" applyFill="1" applyAlignment="1">
      <alignment horizontal="left" vertical="center" indent="1"/>
    </xf>
    <xf numFmtId="3" fontId="0" fillId="2" borderId="0" xfId="0" applyNumberFormat="1" applyFill="1" applyAlignment="1">
      <alignment vertical="center"/>
    </xf>
    <xf numFmtId="3" fontId="0" fillId="2" borderId="4" xfId="0" applyNumberFormat="1" applyFill="1" applyBorder="1" applyAlignment="1">
      <alignment vertical="center"/>
    </xf>
    <xf numFmtId="3" fontId="0" fillId="2" borderId="5" xfId="0" applyNumberFormat="1" applyFill="1" applyBorder="1" applyAlignment="1">
      <alignment vertical="center"/>
    </xf>
    <xf numFmtId="3" fontId="0" fillId="2" borderId="6" xfId="0" applyNumberFormat="1" applyFill="1" applyBorder="1" applyAlignment="1">
      <alignment vertical="center"/>
    </xf>
    <xf numFmtId="3" fontId="0" fillId="3" borderId="0" xfId="0" applyNumberFormat="1" applyFill="1" applyAlignment="1">
      <alignment vertical="center"/>
    </xf>
    <xf numFmtId="3" fontId="0" fillId="3" borderId="4" xfId="0" applyNumberFormat="1" applyFill="1" applyBorder="1" applyAlignment="1">
      <alignment vertical="center"/>
    </xf>
    <xf numFmtId="3" fontId="0" fillId="3" borderId="5" xfId="0" applyNumberFormat="1" applyFill="1" applyBorder="1" applyAlignment="1">
      <alignment vertical="center"/>
    </xf>
    <xf numFmtId="3" fontId="0" fillId="3" borderId="7" xfId="0" applyNumberFormat="1" applyFill="1" applyBorder="1" applyAlignment="1">
      <alignment vertical="center"/>
    </xf>
    <xf numFmtId="3" fontId="0" fillId="3" borderId="8" xfId="0" applyNumberFormat="1" applyFill="1" applyBorder="1" applyAlignment="1">
      <alignment vertical="center"/>
    </xf>
    <xf numFmtId="3" fontId="0" fillId="3" borderId="9" xfId="0" applyNumberFormat="1" applyFill="1" applyBorder="1" applyAlignment="1">
      <alignment vertical="center"/>
    </xf>
    <xf numFmtId="3" fontId="0" fillId="4" borderId="4" xfId="0" applyNumberFormat="1" applyFill="1" applyBorder="1" applyAlignment="1">
      <alignment vertical="center"/>
    </xf>
    <xf numFmtId="3" fontId="0" fillId="4" borderId="5" xfId="0" applyNumberFormat="1" applyFill="1" applyBorder="1" applyAlignment="1">
      <alignment vertical="center"/>
    </xf>
    <xf numFmtId="3" fontId="0" fillId="0" borderId="7" xfId="0" applyNumberFormat="1" applyBorder="1" applyAlignment="1">
      <alignment vertical="center"/>
    </xf>
    <xf numFmtId="3" fontId="7" fillId="0" borderId="7" xfId="0" applyNumberFormat="1" applyFont="1" applyBorder="1" applyAlignment="1">
      <alignment horizontal="left" vertical="center" indent="1"/>
    </xf>
    <xf numFmtId="3" fontId="0" fillId="4" borderId="8" xfId="0" applyNumberFormat="1" applyFill="1" applyBorder="1" applyAlignment="1">
      <alignment vertical="center"/>
    </xf>
    <xf numFmtId="3" fontId="0" fillId="4" borderId="9" xfId="0" applyNumberFormat="1" applyFill="1" applyBorder="1" applyAlignment="1">
      <alignment vertical="center"/>
    </xf>
    <xf numFmtId="3" fontId="7" fillId="0" borderId="10" xfId="0" applyNumberFormat="1" applyFont="1" applyBorder="1" applyAlignment="1">
      <alignment horizontal="left" vertical="center" indent="1"/>
    </xf>
    <xf numFmtId="3" fontId="0" fillId="0" borderId="10" xfId="0" applyNumberFormat="1" applyBorder="1" applyAlignment="1">
      <alignment vertical="center"/>
    </xf>
    <xf numFmtId="3" fontId="0" fillId="5" borderId="11" xfId="0" applyNumberFormat="1" applyFill="1" applyBorder="1" applyAlignment="1">
      <alignment vertical="center"/>
    </xf>
    <xf numFmtId="3" fontId="0" fillId="5" borderId="12" xfId="0" applyNumberFormat="1" applyFill="1" applyBorder="1" applyAlignment="1">
      <alignment vertical="center"/>
    </xf>
    <xf numFmtId="3" fontId="0" fillId="5" borderId="4" xfId="0" applyNumberFormat="1" applyFill="1" applyBorder="1" applyAlignment="1">
      <alignment vertical="center"/>
    </xf>
    <xf numFmtId="3" fontId="0" fillId="5" borderId="5" xfId="0" applyNumberFormat="1" applyFill="1" applyBorder="1" applyAlignment="1">
      <alignment vertical="center"/>
    </xf>
    <xf numFmtId="3" fontId="7" fillId="0" borderId="0" xfId="0" applyNumberFormat="1" applyFont="1" applyAlignment="1">
      <alignment vertical="center"/>
    </xf>
    <xf numFmtId="3" fontId="7" fillId="0" borderId="7" xfId="0" applyNumberFormat="1" applyFont="1" applyBorder="1" applyAlignment="1">
      <alignment vertical="center"/>
    </xf>
    <xf numFmtId="3" fontId="7" fillId="5" borderId="8" xfId="0" applyNumberFormat="1" applyFont="1" applyFill="1" applyBorder="1" applyAlignment="1">
      <alignment vertical="center"/>
    </xf>
    <xf numFmtId="3" fontId="7" fillId="5" borderId="9" xfId="0" applyNumberFormat="1" applyFont="1" applyFill="1" applyBorder="1" applyAlignment="1">
      <alignment vertical="center"/>
    </xf>
    <xf numFmtId="3" fontId="7" fillId="5" borderId="4" xfId="0" applyNumberFormat="1" applyFont="1" applyFill="1" applyBorder="1" applyAlignment="1">
      <alignment vertical="center"/>
    </xf>
    <xf numFmtId="3" fontId="7" fillId="5" borderId="0" xfId="0" applyNumberFormat="1" applyFont="1" applyFill="1" applyAlignment="1">
      <alignment vertical="center"/>
    </xf>
    <xf numFmtId="3" fontId="7" fillId="0" borderId="10" xfId="0" applyNumberFormat="1" applyFont="1" applyBorder="1" applyAlignment="1">
      <alignment vertical="center"/>
    </xf>
    <xf numFmtId="3" fontId="7" fillId="3" borderId="11" xfId="0" applyNumberFormat="1" applyFont="1" applyFill="1" applyBorder="1" applyAlignment="1">
      <alignment vertical="center"/>
    </xf>
    <xf numFmtId="3" fontId="7" fillId="3" borderId="12" xfId="0" applyNumberFormat="1" applyFont="1" applyFill="1" applyBorder="1" applyAlignment="1">
      <alignment vertical="center"/>
    </xf>
    <xf numFmtId="3" fontId="7" fillId="3" borderId="10" xfId="0" applyNumberFormat="1" applyFont="1" applyFill="1" applyBorder="1" applyAlignment="1">
      <alignment vertical="center"/>
    </xf>
    <xf numFmtId="3" fontId="0" fillId="0" borderId="13" xfId="0" applyNumberFormat="1" applyBorder="1" applyAlignment="1">
      <alignment vertical="center"/>
    </xf>
    <xf numFmtId="3" fontId="0" fillId="3" borderId="14" xfId="0" applyNumberFormat="1" applyFill="1" applyBorder="1" applyAlignment="1">
      <alignment vertical="center"/>
    </xf>
    <xf numFmtId="3" fontId="0" fillId="3" borderId="15" xfId="0" applyNumberFormat="1" applyFill="1" applyBorder="1" applyAlignment="1">
      <alignment vertical="center"/>
    </xf>
    <xf numFmtId="0" fontId="0" fillId="0" borderId="0" xfId="0" applyAlignment="1">
      <alignment vertical="center"/>
    </xf>
    <xf numFmtId="0" fontId="4" fillId="2" borderId="16" xfId="0" applyFont="1" applyFill="1" applyBorder="1" applyAlignment="1">
      <alignment horizontal="left" vertical="center" indent="1"/>
    </xf>
    <xf numFmtId="0" fontId="0" fillId="2" borderId="17" xfId="0" applyFill="1" applyBorder="1"/>
    <xf numFmtId="3" fontId="0" fillId="2" borderId="17" xfId="0" applyNumberFormat="1" applyFill="1" applyBorder="1" applyAlignment="1">
      <alignment vertical="center"/>
    </xf>
    <xf numFmtId="3" fontId="0" fillId="2" borderId="16" xfId="0" applyNumberFormat="1" applyFill="1" applyBorder="1" applyAlignment="1">
      <alignment vertical="center"/>
    </xf>
    <xf numFmtId="3" fontId="0" fillId="2" borderId="18" xfId="0" applyNumberFormat="1" applyFill="1" applyBorder="1" applyAlignment="1">
      <alignment vertical="center"/>
    </xf>
    <xf numFmtId="0" fontId="0" fillId="6" borderId="19" xfId="0" applyFill="1" applyBorder="1" applyAlignment="1">
      <alignment horizontal="left" vertical="center" indent="2"/>
    </xf>
    <xf numFmtId="0" fontId="0" fillId="6" borderId="13" xfId="0" applyFill="1" applyBorder="1"/>
    <xf numFmtId="3" fontId="0" fillId="0" borderId="19" xfId="0" applyNumberFormat="1" applyBorder="1" applyAlignment="1">
      <alignment vertical="center"/>
    </xf>
    <xf numFmtId="3" fontId="0" fillId="7" borderId="14" xfId="0" applyNumberFormat="1" applyFill="1" applyBorder="1" applyAlignment="1">
      <alignment vertical="center"/>
    </xf>
    <xf numFmtId="0" fontId="3" fillId="0" borderId="0" xfId="0" applyFont="1"/>
    <xf numFmtId="0" fontId="3" fillId="0" borderId="0" xfId="0" applyFont="1" quotePrefix="1"/>
    <xf numFmtId="0" fontId="9" fillId="0" borderId="0" xfId="0" applyFont="1" applyAlignment="1">
      <alignment horizontal="center" vertical="center" wrapText="1"/>
    </xf>
    <xf numFmtId="0" fontId="0" fillId="0" borderId="0" xfId="0" applyAlignment="1">
      <alignment horizontal="left" vertical="center"/>
    </xf>
    <xf numFmtId="3" fontId="0" fillId="0" borderId="0" xfId="0" applyNumberFormat="1" applyAlignment="1">
      <alignment horizontal="center" vertical="center"/>
    </xf>
    <xf numFmtId="3" fontId="0" fillId="4" borderId="20" xfId="0" applyNumberFormat="1" applyFill="1" applyBorder="1" applyAlignment="1">
      <alignment horizontal="left" vertical="center" wrapText="1"/>
    </xf>
    <xf numFmtId="0" fontId="3" fillId="0" borderId="0" xfId="0" applyFont="1" applyAlignment="1">
      <alignment horizontal="left" indent="1"/>
    </xf>
    <xf numFmtId="3" fontId="0" fillId="4" borderId="21" xfId="0" applyNumberFormat="1" applyFill="1" applyBorder="1" applyAlignment="1">
      <alignment horizontal="left" vertical="center" wrapText="1"/>
    </xf>
    <xf numFmtId="3" fontId="0" fillId="4" borderId="22" xfId="0" applyNumberFormat="1" applyFill="1" applyBorder="1" applyAlignment="1">
      <alignment horizontal="left" vertical="center" wrapText="1"/>
    </xf>
    <xf numFmtId="3" fontId="0" fillId="0" borderId="0" xfId="0" applyNumberFormat="1" applyAlignment="1">
      <alignment horizontal="left" vertical="center"/>
    </xf>
    <xf numFmtId="3" fontId="0" fillId="5" borderId="23" xfId="0" applyNumberFormat="1" applyFill="1" applyBorder="1" applyAlignment="1">
      <alignment horizontal="left" vertical="center" wrapText="1"/>
    </xf>
    <xf numFmtId="3" fontId="0" fillId="5" borderId="24" xfId="0" applyNumberFormat="1" applyFill="1" applyBorder="1" applyAlignment="1">
      <alignment horizontal="left" vertical="center" wrapText="1"/>
    </xf>
    <xf numFmtId="3" fontId="0" fillId="5" borderId="25" xfId="0" applyNumberFormat="1" applyFill="1" applyBorder="1" applyAlignment="1">
      <alignment horizontal="left" vertical="center" wrapText="1"/>
    </xf>
    <xf numFmtId="3" fontId="14" fillId="0" borderId="0" xfId="0" applyNumberFormat="1" applyFont="1" applyAlignment="1">
      <alignment horizontal="left" vertical="center" wrapText="1"/>
    </xf>
    <xf numFmtId="3" fontId="7" fillId="0" borderId="26" xfId="0" applyNumberFormat="1" applyFont="1" applyBorder="1" applyAlignment="1">
      <alignment horizontal="left" vertical="center"/>
    </xf>
    <xf numFmtId="3" fontId="7" fillId="0" borderId="0" xfId="0" applyNumberFormat="1" applyFont="1" applyAlignment="1">
      <alignment horizontal="center" vertical="center"/>
    </xf>
    <xf numFmtId="3" fontId="7" fillId="0" borderId="0" xfId="0" applyNumberFormat="1" applyFont="1" applyAlignment="1">
      <alignment horizontal="left" vertical="center"/>
    </xf>
    <xf numFmtId="3" fontId="0" fillId="3" borderId="27" xfId="0" applyNumberFormat="1" applyFill="1" applyBorder="1" applyAlignment="1">
      <alignment horizontal="left" vertical="center" wrapText="1"/>
    </xf>
    <xf numFmtId="3" fontId="0" fillId="3" borderId="28" xfId="0" applyNumberFormat="1" applyFill="1" applyBorder="1" applyAlignment="1">
      <alignment horizontal="left" vertical="center" wrapText="1"/>
    </xf>
    <xf numFmtId="3" fontId="0" fillId="3" borderId="29" xfId="0" applyNumberFormat="1" applyFill="1" applyBorder="1" applyAlignment="1">
      <alignment horizontal="left" vertical="center" wrapText="1"/>
    </xf>
    <xf numFmtId="0" fontId="0" fillId="0" borderId="0" xfId="0" applyAlignment="1">
      <alignment horizontal="left" vertical="center" wrapText="1"/>
    </xf>
    <xf numFmtId="0" fontId="5" fillId="8"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3" fontId="4" fillId="0" borderId="0" xfId="0" applyNumberFormat="1" applyFont="1" applyAlignment="1">
      <alignment vertical="center"/>
    </xf>
    <xf numFmtId="164" fontId="4" fillId="0" borderId="0" xfId="0" applyNumberFormat="1" applyFont="1" applyAlignment="1">
      <alignment horizontal="right" vertical="center"/>
    </xf>
    <xf numFmtId="164" fontId="0" fillId="0" borderId="0" xfId="0" applyNumberFormat="1" applyAlignment="1">
      <alignment horizontal="right" vertical="center"/>
    </xf>
    <xf numFmtId="3" fontId="6" fillId="0" borderId="0" xfId="0" applyNumberFormat="1" applyFont="1" applyAlignment="1">
      <alignment vertical="top" wrapText="1"/>
    </xf>
    <xf numFmtId="0" fontId="9" fillId="0" borderId="0" xfId="0" applyFont="1" applyAlignment="1">
      <alignment vertical="center"/>
    </xf>
    <xf numFmtId="0" fontId="3" fillId="0" borderId="0" xfId="0" applyFont="1" applyAlignment="1">
      <alignment horizontal="left"/>
    </xf>
    <xf numFmtId="0" fontId="19" fillId="0" borderId="0" xfId="0" applyFont="1" applyAlignment="1">
      <alignment vertical="center"/>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14" fillId="2" borderId="34" xfId="0" applyFont="1" applyFill="1" applyBorder="1" applyAlignment="1" applyProtection="1">
      <alignment vertical="top" wrapText="1"/>
      <protection locked="0"/>
    </xf>
    <xf numFmtId="0" fontId="14" fillId="2" borderId="35" xfId="0" applyFont="1" applyFill="1" applyBorder="1" applyAlignment="1" applyProtection="1">
      <alignment vertical="top" wrapText="1"/>
      <protection locked="0"/>
    </xf>
    <xf numFmtId="0" fontId="14" fillId="2" borderId="19" xfId="0" applyFont="1" applyFill="1" applyBorder="1" applyAlignment="1" applyProtection="1">
      <alignment vertical="top" wrapText="1"/>
      <protection locked="0"/>
    </xf>
    <xf numFmtId="0" fontId="14" fillId="2" borderId="14" xfId="0" applyFont="1" applyFill="1" applyBorder="1" applyAlignment="1" applyProtection="1">
      <alignment vertical="top" wrapText="1"/>
      <protection locked="0"/>
    </xf>
    <xf numFmtId="0" fontId="14" fillId="2" borderId="15" xfId="0" applyFont="1" applyFill="1" applyBorder="1" applyAlignment="1" applyProtection="1">
      <alignment vertical="top" wrapText="1"/>
      <protection locked="0"/>
    </xf>
    <xf numFmtId="0" fontId="14" fillId="2" borderId="36" xfId="0" applyFont="1" applyFill="1" applyBorder="1" applyAlignment="1" applyProtection="1">
      <alignment vertical="top" wrapText="1"/>
      <protection locked="0"/>
    </xf>
    <xf numFmtId="0" fontId="0" fillId="0" borderId="0" xfId="0" applyAlignment="1">
      <alignment wrapText="1"/>
    </xf>
    <xf numFmtId="0" fontId="1" fillId="0" borderId="37" xfId="0" applyFont="1" applyBorder="1" applyAlignment="1">
      <alignment vertical="center"/>
    </xf>
    <xf numFmtId="0" fontId="1" fillId="0" borderId="38" xfId="0" applyFont="1" applyBorder="1" applyAlignment="1">
      <alignment vertical="center"/>
    </xf>
    <xf numFmtId="0" fontId="1" fillId="0" borderId="38" xfId="0" applyFont="1" applyBorder="1" applyAlignment="1">
      <alignment horizontal="left" vertical="center"/>
    </xf>
    <xf numFmtId="9" fontId="1" fillId="0" borderId="4" xfId="0" applyNumberFormat="1" applyFont="1" applyBorder="1" applyAlignment="1">
      <alignment horizontal="right" vertical="center" indent="1"/>
    </xf>
    <xf numFmtId="9" fontId="1" fillId="0" borderId="38" xfId="0" applyNumberFormat="1" applyFont="1" applyBorder="1" applyAlignment="1">
      <alignment horizontal="right" vertical="center" indent="1"/>
    </xf>
    <xf numFmtId="4" fontId="1" fillId="0" borderId="4" xfId="0" applyNumberFormat="1" applyFont="1" applyBorder="1" applyAlignment="1">
      <alignment horizontal="right" vertical="center" indent="1"/>
    </xf>
    <xf numFmtId="4" fontId="1" fillId="9" borderId="5" xfId="0" applyNumberFormat="1" applyFont="1" applyFill="1" applyBorder="1" applyAlignment="1">
      <alignment horizontal="right" vertical="center" indent="1"/>
    </xf>
    <xf numFmtId="3" fontId="1" fillId="9" borderId="39" xfId="0" applyNumberFormat="1" applyFont="1" applyFill="1" applyBorder="1" applyAlignment="1">
      <alignment horizontal="right" vertical="center" indent="1"/>
    </xf>
    <xf numFmtId="2" fontId="0" fillId="0" borderId="0" xfId="0" applyNumberFormat="1" applyAlignment="1">
      <alignment vertical="center"/>
    </xf>
    <xf numFmtId="9" fontId="0" fillId="0" borderId="0" xfId="0" applyNumberFormat="1" applyAlignment="1">
      <alignment vertical="center"/>
    </xf>
    <xf numFmtId="0" fontId="1" fillId="3" borderId="37" xfId="0" applyFont="1" applyFill="1" applyBorder="1" applyAlignment="1">
      <alignment vertical="center"/>
    </xf>
    <xf numFmtId="0" fontId="1" fillId="3" borderId="38" xfId="0" applyFont="1" applyFill="1" applyBorder="1" applyAlignment="1">
      <alignment vertical="center"/>
    </xf>
    <xf numFmtId="0" fontId="1" fillId="3" borderId="38" xfId="0" applyFont="1" applyFill="1" applyBorder="1" applyAlignment="1">
      <alignment horizontal="left" vertical="center"/>
    </xf>
    <xf numFmtId="9" fontId="1" fillId="9" borderId="4" xfId="0" applyNumberFormat="1" applyFont="1" applyFill="1" applyBorder="1" applyAlignment="1">
      <alignment horizontal="right" vertical="center" indent="1"/>
    </xf>
    <xf numFmtId="9" fontId="1" fillId="9" borderId="38" xfId="0" applyNumberFormat="1" applyFont="1" applyFill="1" applyBorder="1" applyAlignment="1">
      <alignment horizontal="right" vertical="center" indent="1"/>
    </xf>
    <xf numFmtId="3" fontId="1" fillId="9" borderId="4" xfId="0" applyNumberFormat="1" applyFont="1" applyFill="1" applyBorder="1" applyAlignment="1">
      <alignment horizontal="right" vertical="center" indent="1"/>
    </xf>
    <xf numFmtId="4" fontId="1" fillId="3" borderId="5" xfId="0" applyNumberFormat="1" applyFont="1" applyFill="1" applyBorder="1" applyAlignment="1">
      <alignment horizontal="right" vertical="center" indent="1"/>
    </xf>
    <xf numFmtId="4" fontId="1" fillId="3" borderId="39" xfId="0" applyNumberFormat="1" applyFont="1" applyFill="1" applyBorder="1" applyAlignment="1">
      <alignment horizontal="right" vertical="center" indent="1"/>
    </xf>
    <xf numFmtId="4" fontId="0" fillId="0" borderId="0" xfId="0" applyNumberFormat="1" applyAlignment="1">
      <alignment vertical="center"/>
    </xf>
    <xf numFmtId="0" fontId="1" fillId="0" borderId="0" xfId="0" applyFont="1" applyAlignment="1">
      <alignment vertical="center"/>
    </xf>
    <xf numFmtId="0" fontId="1" fillId="0" borderId="0" xfId="0" applyFont="1" applyAlignment="1">
      <alignment horizontal="left" vertical="center"/>
    </xf>
    <xf numFmtId="9" fontId="1" fillId="0" borderId="0" xfId="0" applyNumberFormat="1" applyFont="1" applyAlignment="1">
      <alignment horizontal="right" vertical="center" indent="1"/>
    </xf>
    <xf numFmtId="3" fontId="1" fillId="0" borderId="0" xfId="0" applyNumberFormat="1" applyFont="1" applyAlignment="1">
      <alignment horizontal="right" vertical="center" indent="1"/>
    </xf>
    <xf numFmtId="4" fontId="1" fillId="0" borderId="0" xfId="0" applyNumberFormat="1" applyFont="1" applyAlignment="1">
      <alignment horizontal="right" vertical="center" indent="1"/>
    </xf>
    <xf numFmtId="0" fontId="10" fillId="0" borderId="0" xfId="0" applyFont="1" applyAlignment="1">
      <alignment vertical="center"/>
    </xf>
    <xf numFmtId="0" fontId="4" fillId="0" borderId="0" xfId="0" applyFont="1" applyAlignment="1">
      <alignment vertical="center"/>
    </xf>
    <xf numFmtId="0" fontId="0" fillId="0" borderId="0" xfId="0" applyAlignment="1" quotePrefix="1">
      <alignment vertical="center"/>
    </xf>
    <xf numFmtId="0" fontId="0" fillId="3" borderId="38" xfId="0" applyFill="1" applyBorder="1"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2" borderId="40" xfId="0"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0" fillId="2" borderId="18"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14" fillId="2" borderId="42" xfId="0" applyFont="1" applyFill="1" applyBorder="1" applyAlignment="1" applyProtection="1">
      <alignment horizontal="left" vertical="top" wrapText="1"/>
      <protection locked="0"/>
    </xf>
    <xf numFmtId="0" fontId="14" fillId="2" borderId="43" xfId="0" applyFont="1" applyFill="1" applyBorder="1" applyAlignment="1" applyProtection="1">
      <alignment horizontal="left" vertical="top" wrapText="1"/>
      <protection locked="0"/>
    </xf>
    <xf numFmtId="0" fontId="21" fillId="2" borderId="14"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36" xfId="0" applyFont="1" applyFill="1" applyBorder="1" applyAlignment="1" applyProtection="1">
      <alignment horizontal="left" vertical="top" wrapText="1"/>
      <protection locked="0"/>
    </xf>
    <xf numFmtId="0" fontId="1" fillId="0" borderId="31" xfId="0" applyFont="1" applyBorder="1" applyAlignment="1">
      <alignment horizontal="left" vertical="center"/>
    </xf>
    <xf numFmtId="1" fontId="1" fillId="0" borderId="4" xfId="0" applyNumberFormat="1" applyFont="1" applyBorder="1" applyAlignment="1">
      <alignment horizontal="right" vertical="center"/>
    </xf>
    <xf numFmtId="1" fontId="1" fillId="0" borderId="39" xfId="0" applyNumberFormat="1" applyFont="1" applyBorder="1" applyAlignment="1">
      <alignment horizontal="right" vertical="center"/>
    </xf>
    <xf numFmtId="0" fontId="1" fillId="3" borderId="44" xfId="0" applyFont="1" applyFill="1" applyBorder="1" applyAlignment="1">
      <alignment horizontal="left" vertical="center"/>
    </xf>
    <xf numFmtId="1" fontId="1" fillId="3" borderId="4" xfId="0" applyNumberFormat="1" applyFont="1" applyFill="1" applyBorder="1" applyAlignment="1">
      <alignment horizontal="right" vertical="center"/>
    </xf>
    <xf numFmtId="1" fontId="1" fillId="3" borderId="39" xfId="0" applyNumberFormat="1" applyFont="1" applyFill="1" applyBorder="1" applyAlignment="1">
      <alignment horizontal="right" vertical="center"/>
    </xf>
    <xf numFmtId="0" fontId="1" fillId="0" borderId="44" xfId="0" applyFont="1" applyBorder="1" applyAlignment="1">
      <alignment horizontal="left" vertical="center"/>
    </xf>
    <xf numFmtId="0" fontId="1" fillId="3" borderId="45" xfId="0" applyFont="1" applyFill="1" applyBorder="1" applyAlignment="1">
      <alignment horizontal="left" vertical="center"/>
    </xf>
    <xf numFmtId="0" fontId="1" fillId="3" borderId="46" xfId="0" applyFont="1" applyFill="1" applyBorder="1" applyAlignment="1">
      <alignment vertical="center"/>
    </xf>
    <xf numFmtId="1" fontId="1" fillId="3" borderId="8" xfId="0" applyNumberFormat="1" applyFont="1" applyFill="1" applyBorder="1" applyAlignment="1">
      <alignment horizontal="right" vertical="center"/>
    </xf>
    <xf numFmtId="1" fontId="1" fillId="3" borderId="47" xfId="0" applyNumberFormat="1" applyFont="1" applyFill="1" applyBorder="1" applyAlignment="1">
      <alignment horizontal="right" vertical="center"/>
    </xf>
    <xf numFmtId="0" fontId="1" fillId="0" borderId="44" xfId="0" applyFont="1" applyBorder="1" applyAlignment="1" applyProtection="1">
      <alignment horizontal="left" vertical="center"/>
      <protection locked="0"/>
    </xf>
    <xf numFmtId="0" fontId="1" fillId="0" borderId="38" xfId="0" applyFont="1" applyBorder="1" applyAlignment="1" applyProtection="1">
      <alignment vertical="center"/>
      <protection locked="0"/>
    </xf>
    <xf numFmtId="1" fontId="1" fillId="0" borderId="4" xfId="0" applyNumberFormat="1" applyFont="1" applyBorder="1" applyAlignment="1" applyProtection="1">
      <alignment horizontal="right" vertical="center"/>
      <protection locked="0"/>
    </xf>
    <xf numFmtId="1" fontId="1" fillId="0" borderId="39" xfId="0" applyNumberFormat="1" applyFont="1" applyBorder="1" applyAlignment="1" applyProtection="1">
      <alignment horizontal="right" vertical="center"/>
      <protection locked="0"/>
    </xf>
    <xf numFmtId="0" fontId="1" fillId="3" borderId="44" xfId="0" applyFont="1" applyFill="1" applyBorder="1" applyAlignment="1" applyProtection="1">
      <alignment horizontal="left" vertical="center"/>
      <protection locked="0"/>
    </xf>
    <xf numFmtId="0" fontId="1" fillId="3" borderId="38" xfId="0" applyFont="1" applyFill="1" applyBorder="1" applyAlignment="1" applyProtection="1">
      <alignment vertical="center"/>
      <protection locked="0"/>
    </xf>
    <xf numFmtId="1" fontId="1" fillId="3" borderId="4" xfId="0" applyNumberFormat="1" applyFont="1" applyFill="1" applyBorder="1" applyAlignment="1" applyProtection="1">
      <alignment horizontal="right" vertical="center"/>
      <protection locked="0"/>
    </xf>
    <xf numFmtId="1" fontId="1" fillId="3" borderId="39" xfId="0" applyNumberFormat="1" applyFont="1" applyFill="1" applyBorder="1" applyAlignment="1" applyProtection="1">
      <alignment horizontal="right" vertical="center"/>
      <protection locked="0"/>
    </xf>
    <xf numFmtId="1" fontId="1" fillId="0" borderId="0" xfId="0" applyNumberFormat="1" applyFont="1" applyAlignment="1">
      <alignment horizontal="right" vertical="center"/>
    </xf>
    <xf numFmtId="0" fontId="1" fillId="3" borderId="45" xfId="0" applyFont="1" applyFill="1" applyBorder="1" applyAlignment="1" applyProtection="1">
      <alignment horizontal="left" vertical="center"/>
      <protection locked="0"/>
    </xf>
    <xf numFmtId="0" fontId="1" fillId="3" borderId="46" xfId="0" applyFont="1" applyFill="1" applyBorder="1" applyAlignment="1" applyProtection="1">
      <alignment vertical="center"/>
      <protection locked="0"/>
    </xf>
    <xf numFmtId="1" fontId="1" fillId="3" borderId="8" xfId="0" applyNumberFormat="1" applyFont="1" applyFill="1" applyBorder="1" applyAlignment="1" applyProtection="1">
      <alignment horizontal="right" vertical="center"/>
      <protection locked="0"/>
    </xf>
    <xf numFmtId="1" fontId="1" fillId="3" borderId="7" xfId="0" applyNumberFormat="1" applyFont="1" applyFill="1" applyBorder="1" applyAlignment="1">
      <alignment vertical="center"/>
    </xf>
    <xf numFmtId="1" fontId="1" fillId="3" borderId="47" xfId="0" applyNumberFormat="1" applyFont="1" applyFill="1" applyBorder="1" applyAlignment="1" applyProtection="1">
      <alignment horizontal="right" vertical="center"/>
      <protection locked="0"/>
    </xf>
    <xf numFmtId="1" fontId="1" fillId="0" borderId="11" xfId="0" applyNumberFormat="1" applyFont="1" applyBorder="1" applyAlignment="1" applyProtection="1">
      <alignment horizontal="right" vertical="center"/>
      <protection locked="0"/>
    </xf>
    <xf numFmtId="1" fontId="1" fillId="0" borderId="48" xfId="0" applyNumberFormat="1" applyFont="1" applyBorder="1" applyAlignment="1" applyProtection="1">
      <alignment horizontal="right" vertical="center"/>
      <protection locked="0"/>
    </xf>
    <xf numFmtId="1" fontId="1" fillId="0" borderId="5" xfId="0" applyNumberFormat="1" applyFont="1" applyBorder="1" applyAlignment="1" applyProtection="1">
      <alignment horizontal="right" vertical="center"/>
      <protection locked="0"/>
    </xf>
    <xf numFmtId="3" fontId="0" fillId="2" borderId="49" xfId="0" applyNumberFormat="1" applyFill="1" applyBorder="1" applyAlignment="1">
      <alignment vertical="center"/>
    </xf>
    <xf numFmtId="3" fontId="0" fillId="0" borderId="4" xfId="0" applyNumberFormat="1" applyBorder="1" applyAlignment="1">
      <alignment vertical="center"/>
    </xf>
    <xf numFmtId="3" fontId="0" fillId="0" borderId="5" xfId="0" applyNumberFormat="1" applyBorder="1" applyAlignment="1">
      <alignment vertical="center"/>
    </xf>
    <xf numFmtId="3" fontId="0" fillId="0" borderId="8" xfId="0" applyNumberFormat="1" applyBorder="1" applyAlignment="1">
      <alignment vertical="center"/>
    </xf>
    <xf numFmtId="3" fontId="0" fillId="0" borderId="9"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0" fontId="0" fillId="0" borderId="0" xfId="0" applyProtection="1">
      <protection locked="0"/>
    </xf>
    <xf numFmtId="0" fontId="0" fillId="0" borderId="0" xfId="0" applyAlignment="1" applyProtection="1">
      <alignment vertical="center"/>
      <protection locked="0"/>
    </xf>
    <xf numFmtId="0" fontId="10" fillId="0" borderId="0" xfId="0" applyFont="1"/>
    <xf numFmtId="0" fontId="9" fillId="0" borderId="0" xfId="0" applyFont="1" applyAlignment="1">
      <alignment horizontal="center" vertical="center"/>
    </xf>
    <xf numFmtId="0" fontId="4" fillId="2" borderId="17" xfId="0" applyFont="1" applyFill="1" applyBorder="1" applyAlignment="1">
      <alignment horizontal="left" vertical="center" indent="1"/>
    </xf>
    <xf numFmtId="0" fontId="0" fillId="6" borderId="13" xfId="0" applyFill="1" applyBorder="1" applyAlignment="1">
      <alignment horizontal="left" vertical="center" indent="2"/>
    </xf>
    <xf numFmtId="0" fontId="9" fillId="6" borderId="19" xfId="0" applyFont="1" applyFill="1" applyBorder="1" applyAlignment="1">
      <alignment horizontal="right" vertical="center"/>
    </xf>
    <xf numFmtId="0" fontId="0" fillId="0" borderId="4" xfId="0" applyBorder="1"/>
    <xf numFmtId="0" fontId="0" fillId="0" borderId="5" xfId="0" applyBorder="1"/>
    <xf numFmtId="0" fontId="0" fillId="0" borderId="0" xfId="0" applyFill="1" applyBorder="1"/>
    <xf numFmtId="0" fontId="4" fillId="0" borderId="0" xfId="0" applyFont="1" applyFill="1" applyBorder="1" applyAlignment="1">
      <alignment vertical="center" wrapText="1"/>
    </xf>
    <xf numFmtId="3" fontId="0" fillId="0" borderId="0" xfId="0" applyNumberFormat="1" applyFill="1" applyBorder="1" applyAlignment="1">
      <alignment vertical="center"/>
    </xf>
    <xf numFmtId="3" fontId="7" fillId="0" borderId="0" xfId="0" applyNumberFormat="1" applyFont="1" applyFill="1" applyBorder="1" applyAlignment="1">
      <alignment vertical="center"/>
    </xf>
    <xf numFmtId="0" fontId="0" fillId="0" borderId="0" xfId="0" applyFill="1" applyBorder="1" applyAlignment="1">
      <alignment vertical="center"/>
    </xf>
    <xf numFmtId="0" fontId="3" fillId="0" borderId="0" xfId="0" applyFont="1" applyFill="1" applyBorder="1"/>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lignment horizontal="center" vertical="center"/>
    </xf>
    <xf numFmtId="3" fontId="0" fillId="3" borderId="9" xfId="0" applyNumberFormat="1" applyFill="1" applyBorder="1" applyAlignment="1">
      <alignment horizontal="right" vertical="center"/>
    </xf>
    <xf numFmtId="3" fontId="0" fillId="0" borderId="5" xfId="0" applyNumberFormat="1" applyBorder="1" applyAlignment="1">
      <alignment horizontal="right" vertical="center"/>
    </xf>
    <xf numFmtId="0" fontId="4" fillId="2" borderId="50" xfId="0" applyFont="1" applyFill="1" applyBorder="1" applyAlignment="1">
      <alignment horizontal="left" vertical="center" indent="1"/>
    </xf>
    <xf numFmtId="1" fontId="0" fillId="2" borderId="51" xfId="0" applyNumberFormat="1" applyFill="1" applyBorder="1" applyAlignment="1">
      <alignment horizontal="right" vertical="center"/>
    </xf>
    <xf numFmtId="0" fontId="0" fillId="2" borderId="52" xfId="0" applyFill="1" applyBorder="1" applyAlignment="1">
      <alignment vertical="center"/>
    </xf>
    <xf numFmtId="3" fontId="0" fillId="2" borderId="52" xfId="0" applyNumberFormat="1" applyFill="1" applyBorder="1" applyAlignment="1">
      <alignment vertical="center"/>
    </xf>
    <xf numFmtId="1" fontId="0" fillId="2" borderId="51" xfId="0" applyNumberFormat="1" applyFill="1" applyBorder="1" applyAlignment="1">
      <alignment vertical="center"/>
    </xf>
    <xf numFmtId="0" fontId="6" fillId="2" borderId="52" xfId="0" applyFont="1" applyFill="1" applyBorder="1" applyAlignment="1">
      <alignment horizontal="left" vertical="center" indent="1"/>
    </xf>
    <xf numFmtId="0" fontId="19" fillId="0" borderId="0" xfId="0" applyFont="1"/>
    <xf numFmtId="0" fontId="19" fillId="6" borderId="17" xfId="0" applyFont="1" applyFill="1" applyBorder="1" applyAlignment="1">
      <alignment horizontal="left" vertical="center" indent="1"/>
    </xf>
    <xf numFmtId="0" fontId="19" fillId="6" borderId="18" xfId="0" applyFont="1" applyFill="1" applyBorder="1" applyAlignment="1">
      <alignment horizontal="center" vertical="center" wrapText="1"/>
    </xf>
    <xf numFmtId="0" fontId="19" fillId="6" borderId="17" xfId="0" applyFont="1" applyFill="1" applyBorder="1"/>
    <xf numFmtId="0" fontId="19" fillId="6" borderId="53" xfId="0" applyFont="1" applyFill="1" applyBorder="1" applyAlignment="1">
      <alignment horizontal="left" indent="1"/>
    </xf>
    <xf numFmtId="0" fontId="19" fillId="6" borderId="54" xfId="0" applyFont="1" applyFill="1" applyBorder="1" applyAlignment="1">
      <alignment horizontal="center" vertical="center"/>
    </xf>
    <xf numFmtId="0" fontId="19" fillId="6" borderId="55" xfId="0" applyFont="1" applyFill="1" applyBorder="1" applyAlignment="1">
      <alignment horizontal="center" vertical="center"/>
    </xf>
    <xf numFmtId="0" fontId="19" fillId="6" borderId="53" xfId="0" applyFont="1" applyFill="1" applyBorder="1"/>
    <xf numFmtId="0" fontId="0" fillId="2" borderId="0" xfId="0" applyFill="1" applyAlignment="1">
      <alignment horizontal="left" vertical="center" indent="1"/>
    </xf>
    <xf numFmtId="9" fontId="0" fillId="2" borderId="4" xfId="0" applyNumberFormat="1" applyFill="1" applyBorder="1" applyAlignment="1">
      <alignment vertical="center"/>
    </xf>
    <xf numFmtId="3" fontId="1" fillId="2" borderId="5" xfId="0" applyNumberFormat="1" applyFont="1" applyFill="1" applyBorder="1" applyAlignment="1">
      <alignment vertical="center"/>
    </xf>
    <xf numFmtId="3" fontId="0" fillId="2" borderId="4" xfId="0" applyNumberFormat="1" applyFill="1" applyBorder="1" applyAlignment="1">
      <alignment horizontal="center" vertical="center"/>
    </xf>
    <xf numFmtId="3" fontId="0" fillId="2" borderId="5" xfId="0" applyNumberFormat="1" applyFill="1" applyBorder="1" applyAlignment="1">
      <alignment horizontal="center" vertical="center"/>
    </xf>
    <xf numFmtId="0" fontId="0" fillId="2" borderId="0" xfId="0" applyFill="1" applyAlignment="1">
      <alignment vertical="center"/>
    </xf>
    <xf numFmtId="0" fontId="0" fillId="3" borderId="0" xfId="0" applyFill="1" applyAlignment="1">
      <alignment horizontal="left" vertical="center" indent="1"/>
    </xf>
    <xf numFmtId="9" fontId="0" fillId="3" borderId="4" xfId="0" applyNumberFormat="1" applyFill="1" applyBorder="1" applyAlignment="1">
      <alignment vertical="center"/>
    </xf>
    <xf numFmtId="3" fontId="0" fillId="3" borderId="4" xfId="0" applyNumberFormat="1" applyFill="1" applyBorder="1" applyAlignment="1">
      <alignment horizontal="right" vertical="center"/>
    </xf>
    <xf numFmtId="9" fontId="0" fillId="3" borderId="4" xfId="0" applyNumberFormat="1" applyFill="1" applyBorder="1" applyAlignment="1">
      <alignment horizontal="right" vertical="center"/>
    </xf>
    <xf numFmtId="3" fontId="1" fillId="3" borderId="5" xfId="0" applyNumberFormat="1" applyFont="1" applyFill="1" applyBorder="1" applyAlignment="1">
      <alignment vertical="center"/>
    </xf>
    <xf numFmtId="3" fontId="0" fillId="3" borderId="5" xfId="0" applyNumberForma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indent="2"/>
    </xf>
    <xf numFmtId="3" fontId="6" fillId="0" borderId="4" xfId="0" applyNumberFormat="1" applyFont="1" applyBorder="1" applyAlignment="1">
      <alignment vertical="center"/>
    </xf>
    <xf numFmtId="9" fontId="6" fillId="0" borderId="4" xfId="0" applyNumberFormat="1" applyFont="1" applyBorder="1" applyAlignment="1">
      <alignment vertical="center"/>
    </xf>
    <xf numFmtId="3" fontId="6" fillId="0" borderId="5" xfId="0" applyNumberFormat="1" applyFont="1" applyBorder="1" applyAlignment="1">
      <alignment vertical="center"/>
    </xf>
    <xf numFmtId="3" fontId="6" fillId="0" borderId="4" xfId="0" applyNumberFormat="1" applyFont="1" applyBorder="1" applyAlignment="1">
      <alignment horizontal="right" vertical="center"/>
    </xf>
    <xf numFmtId="9" fontId="6" fillId="0" borderId="4" xfId="0" applyNumberFormat="1" applyFont="1" applyBorder="1" applyAlignment="1">
      <alignment horizontal="right" vertical="center"/>
    </xf>
    <xf numFmtId="9" fontId="6" fillId="0" borderId="4" xfId="0" applyNumberFormat="1" applyFont="1" applyBorder="1" applyAlignment="1" quotePrefix="1">
      <alignment horizontal="right" vertical="center"/>
    </xf>
    <xf numFmtId="3" fontId="6" fillId="0" borderId="4" xfId="0" applyNumberFormat="1" applyFont="1" applyBorder="1" applyAlignment="1" quotePrefix="1">
      <alignment horizontal="right" vertical="center"/>
    </xf>
    <xf numFmtId="3" fontId="6" fillId="0" borderId="5" xfId="0" applyNumberFormat="1" applyFont="1" applyBorder="1" applyAlignment="1" quotePrefix="1">
      <alignment horizontal="right"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1" fillId="3" borderId="0" xfId="0" applyNumberFormat="1" applyFont="1" applyFill="1" applyAlignment="1">
      <alignment vertical="center"/>
    </xf>
    <xf numFmtId="0" fontId="0" fillId="3" borderId="13" xfId="0" applyFill="1" applyBorder="1" applyAlignment="1">
      <alignment horizontal="left" vertical="center" indent="1"/>
    </xf>
    <xf numFmtId="9" fontId="0" fillId="3" borderId="14" xfId="0" applyNumberFormat="1" applyFill="1" applyBorder="1" applyAlignment="1">
      <alignment vertical="center"/>
    </xf>
    <xf numFmtId="3" fontId="0" fillId="3" borderId="15" xfId="0" applyNumberFormat="1" applyFill="1" applyBorder="1" applyAlignment="1">
      <alignment horizontal="center" vertical="center"/>
    </xf>
    <xf numFmtId="0" fontId="0" fillId="3" borderId="13" xfId="0" applyFill="1" applyBorder="1" applyAlignment="1">
      <alignment vertical="center"/>
    </xf>
    <xf numFmtId="3" fontId="0" fillId="6" borderId="14" xfId="0" applyNumberFormat="1" applyFill="1" applyBorder="1" applyAlignment="1">
      <alignment vertical="center"/>
    </xf>
    <xf numFmtId="3" fontId="1" fillId="6" borderId="14" xfId="0" applyNumberFormat="1" applyFont="1" applyFill="1" applyBorder="1" applyAlignment="1">
      <alignment vertical="center"/>
    </xf>
    <xf numFmtId="3" fontId="0" fillId="0" borderId="0" xfId="0" applyNumberFormat="1" applyAlignment="1">
      <alignment horizontal="left" vertical="center" wrapText="1" indent="1"/>
    </xf>
    <xf numFmtId="0" fontId="9" fillId="0" borderId="0" xfId="0" applyFont="1" applyAlignment="1">
      <alignment horizontal="center" vertical="center"/>
    </xf>
    <xf numFmtId="3" fontId="0" fillId="3" borderId="4" xfId="0" applyNumberFormat="1" applyFill="1" applyBorder="1" applyAlignment="1">
      <alignment horizontal="center" vertical="center"/>
    </xf>
    <xf numFmtId="3" fontId="0" fillId="3" borderId="14" xfId="0" applyNumberFormat="1" applyFill="1" applyBorder="1" applyAlignment="1">
      <alignment horizontal="center" vertical="center"/>
    </xf>
    <xf numFmtId="0" fontId="9" fillId="0" borderId="0" xfId="0" applyFont="1" applyAlignment="1">
      <alignment horizontal="center" vertical="center" wrapText="1"/>
    </xf>
    <xf numFmtId="0" fontId="5" fillId="8" borderId="0" xfId="0" applyFont="1" applyFill="1" applyAlignment="1">
      <alignment horizontal="center" vertical="center"/>
    </xf>
    <xf numFmtId="3" fontId="0" fillId="3" borderId="56" xfId="0" applyNumberFormat="1" applyFill="1" applyBorder="1" applyAlignment="1">
      <alignment horizontal="left" vertical="center" wrapText="1"/>
    </xf>
    <xf numFmtId="3" fontId="0" fillId="3" borderId="0" xfId="0" applyNumberFormat="1" applyFill="1" applyAlignment="1">
      <alignment horizontal="left" vertical="center" wrapText="1"/>
    </xf>
    <xf numFmtId="3" fontId="0" fillId="3" borderId="57" xfId="0" applyNumberFormat="1" applyFill="1" applyBorder="1" applyAlignment="1">
      <alignment horizontal="left" vertical="center" wrapText="1"/>
    </xf>
    <xf numFmtId="0" fontId="19" fillId="6" borderId="32" xfId="0" applyFont="1" applyFill="1" applyBorder="1" applyAlignment="1">
      <alignment horizontal="center" vertical="center" wrapText="1"/>
    </xf>
    <xf numFmtId="0" fontId="3" fillId="0" borderId="0" xfId="0" applyFont="1" applyFill="1" applyBorder="1" applyAlignment="1">
      <alignment vertical="center"/>
    </xf>
    <xf numFmtId="0" fontId="8" fillId="0" borderId="0" xfId="0" applyFont="1" applyFill="1" applyBorder="1" applyAlignment="1">
      <alignment horizontal="left" vertical="center" inden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vertical="center"/>
    </xf>
    <xf numFmtId="164" fontId="4" fillId="0" borderId="0" xfId="0" applyNumberFormat="1" applyFont="1" applyFill="1" applyBorder="1" applyAlignment="1">
      <alignment horizontal="right" vertical="center"/>
    </xf>
    <xf numFmtId="164" fontId="0" fillId="0" borderId="0" xfId="0" applyNumberFormat="1" applyFill="1" applyBorder="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ill="1" applyBorder="1" applyProtection="1">
      <protection locked="0"/>
    </xf>
    <xf numFmtId="0" fontId="0" fillId="0" borderId="0" xfId="0" applyFill="1" applyBorder="1" applyAlignment="1" applyProtection="1">
      <alignment vertical="center"/>
      <protection locked="0"/>
    </xf>
    <xf numFmtId="0" fontId="10" fillId="0" borderId="0" xfId="0" applyFont="1" applyFill="1" applyBorder="1"/>
    <xf numFmtId="0" fontId="4" fillId="0" borderId="0" xfId="0" applyFont="1" applyFill="1" applyBorder="1" applyAlignment="1">
      <alignment horizontal="left" vertical="center" indent="1"/>
    </xf>
    <xf numFmtId="0" fontId="0" fillId="0" borderId="0" xfId="0" applyFill="1" applyBorder="1" applyAlignment="1">
      <alignment horizontal="left" vertical="center" indent="2"/>
    </xf>
    <xf numFmtId="0" fontId="9" fillId="0" borderId="0" xfId="0" applyFont="1" applyFill="1" applyBorder="1" applyAlignment="1">
      <alignment horizontal="right" vertical="center"/>
    </xf>
    <xf numFmtId="0" fontId="1" fillId="0" borderId="30" xfId="0" applyFont="1" applyBorder="1" applyAlignment="1">
      <alignment vertical="center"/>
    </xf>
    <xf numFmtId="0" fontId="1" fillId="0" borderId="18" xfId="0" applyFont="1" applyBorder="1" applyAlignment="1">
      <alignment horizontal="left" vertical="center"/>
    </xf>
    <xf numFmtId="9" fontId="1" fillId="0" borderId="18" xfId="0" applyNumberFormat="1" applyFont="1" applyBorder="1" applyAlignment="1">
      <alignment horizontal="right" vertical="center" indent="1"/>
    </xf>
    <xf numFmtId="4" fontId="1" fillId="0" borderId="18" xfId="0" applyNumberFormat="1" applyFont="1" applyBorder="1" applyAlignment="1">
      <alignment horizontal="right" vertical="center" indent="1"/>
    </xf>
    <xf numFmtId="4" fontId="1" fillId="9" borderId="18" xfId="0" applyNumberFormat="1" applyFont="1" applyFill="1" applyBorder="1" applyAlignment="1">
      <alignment horizontal="right" vertical="center" indent="1"/>
    </xf>
    <xf numFmtId="3" fontId="1" fillId="9" borderId="58" xfId="0" applyNumberFormat="1" applyFont="1" applyFill="1" applyBorder="1" applyAlignment="1">
      <alignment horizontal="right" vertical="center" indent="1"/>
    </xf>
    <xf numFmtId="0" fontId="1" fillId="3" borderId="0" xfId="0" applyFont="1" applyFill="1" applyAlignment="1">
      <alignment vertical="center"/>
    </xf>
    <xf numFmtId="0" fontId="1" fillId="3" borderId="4" xfId="0" applyFont="1" applyFill="1" applyBorder="1" applyAlignment="1">
      <alignment horizontal="left" vertical="center"/>
    </xf>
    <xf numFmtId="4" fontId="1" fillId="3" borderId="4" xfId="0" applyNumberFormat="1" applyFont="1" applyFill="1" applyBorder="1" applyAlignment="1">
      <alignment horizontal="right" vertical="center" indent="1"/>
    </xf>
    <xf numFmtId="4" fontId="1" fillId="3" borderId="59" xfId="0" applyNumberFormat="1" applyFont="1" applyFill="1" applyBorder="1" applyAlignment="1">
      <alignment horizontal="right" vertical="center" indent="1"/>
    </xf>
    <xf numFmtId="0" fontId="1" fillId="6" borderId="37" xfId="0" applyFont="1" applyFill="1" applyBorder="1" applyAlignment="1">
      <alignment vertical="center"/>
    </xf>
    <xf numFmtId="0" fontId="1" fillId="6" borderId="0" xfId="0" applyFont="1" applyFill="1" applyAlignment="1">
      <alignment vertical="center"/>
    </xf>
    <xf numFmtId="0" fontId="1" fillId="6" borderId="4" xfId="0" applyFont="1" applyFill="1" applyBorder="1" applyAlignment="1">
      <alignment horizontal="left" vertical="center"/>
    </xf>
    <xf numFmtId="4" fontId="1" fillId="6" borderId="4" xfId="0" applyNumberFormat="1" applyFont="1" applyFill="1" applyBorder="1" applyAlignment="1">
      <alignment horizontal="right" vertical="center" indent="1"/>
    </xf>
    <xf numFmtId="4" fontId="1" fillId="6" borderId="59" xfId="0" applyNumberFormat="1" applyFont="1" applyFill="1" applyBorder="1" applyAlignment="1">
      <alignment horizontal="right" vertical="center" indent="1"/>
    </xf>
    <xf numFmtId="0" fontId="0" fillId="0" borderId="37" xfId="0" applyBorder="1" applyAlignment="1">
      <alignment vertical="center"/>
    </xf>
    <xf numFmtId="0" fontId="1" fillId="0" borderId="4" xfId="0" applyFont="1" applyBorder="1" applyAlignment="1">
      <alignment horizontal="left" vertical="center"/>
    </xf>
    <xf numFmtId="4" fontId="1" fillId="0" borderId="59" xfId="0" applyNumberFormat="1" applyFont="1" applyBorder="1" applyAlignment="1">
      <alignment horizontal="right" vertical="center" indent="1"/>
    </xf>
    <xf numFmtId="0" fontId="0" fillId="3" borderId="37" xfId="0" applyFill="1" applyBorder="1" applyAlignment="1">
      <alignment vertical="center"/>
    </xf>
    <xf numFmtId="0" fontId="0" fillId="0" borderId="0" xfId="0" applyAlignment="1">
      <alignment horizontal="left" vertical="center" indent="1"/>
    </xf>
    <xf numFmtId="2" fontId="4" fillId="0" borderId="59" xfId="0" applyNumberFormat="1" applyFont="1" applyBorder="1" applyAlignment="1" quotePrefix="1">
      <alignment vertical="center"/>
    </xf>
    <xf numFmtId="0" fontId="0" fillId="3" borderId="4" xfId="0" applyFill="1" applyBorder="1" applyAlignment="1">
      <alignment vertical="center"/>
    </xf>
    <xf numFmtId="2" fontId="0" fillId="3" borderId="0" xfId="0" applyNumberFormat="1" applyFill="1" applyAlignment="1">
      <alignment vertical="center"/>
    </xf>
    <xf numFmtId="2" fontId="0" fillId="3" borderId="59" xfId="0" applyNumberFormat="1" applyFill="1" applyBorder="1" applyAlignment="1">
      <alignment vertical="center"/>
    </xf>
    <xf numFmtId="0" fontId="0" fillId="0" borderId="4" xfId="0" applyBorder="1" applyAlignment="1">
      <alignment vertical="center"/>
    </xf>
    <xf numFmtId="2" fontId="4" fillId="0" borderId="59" xfId="0" applyNumberFormat="1" applyFont="1" applyBorder="1" applyAlignment="1">
      <alignment vertical="center"/>
    </xf>
    <xf numFmtId="2" fontId="0" fillId="0" borderId="59" xfId="0" applyNumberFormat="1" applyBorder="1" applyAlignment="1">
      <alignment vertical="center"/>
    </xf>
    <xf numFmtId="0" fontId="4" fillId="0" borderId="0" xfId="0" applyFont="1" applyAlignment="1">
      <alignment horizontal="left" vertical="center" indent="1"/>
    </xf>
    <xf numFmtId="0" fontId="0" fillId="2" borderId="0" xfId="0" applyFill="1" applyBorder="1" applyAlignment="1">
      <alignment vertical="center"/>
    </xf>
    <xf numFmtId="3" fontId="0" fillId="3" borderId="0" xfId="0" applyNumberFormat="1" applyFill="1" applyBorder="1" applyAlignment="1">
      <alignment vertical="center"/>
    </xf>
    <xf numFmtId="1" fontId="0" fillId="0" borderId="0" xfId="0" applyNumberFormat="1" applyFill="1" applyBorder="1" applyAlignment="1">
      <alignment vertical="center"/>
    </xf>
    <xf numFmtId="0" fontId="0" fillId="0" borderId="0" xfId="0" applyFill="1" applyBorder="1" applyAlignment="1">
      <alignment horizontal="left" indent="1"/>
    </xf>
    <xf numFmtId="0" fontId="19" fillId="0" borderId="0" xfId="0" applyFont="1" applyFill="1" applyBorder="1"/>
    <xf numFmtId="0" fontId="19" fillId="0" borderId="0" xfId="0" applyFont="1" applyFill="1" applyBorder="1" applyAlignment="1">
      <alignment horizontal="left" vertical="center" inden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indent="1"/>
    </xf>
    <xf numFmtId="0" fontId="19" fillId="0" borderId="0" xfId="0" applyFont="1" applyFill="1" applyBorder="1" applyAlignment="1">
      <alignment horizontal="center" vertical="center"/>
    </xf>
    <xf numFmtId="0" fontId="0" fillId="0" borderId="0" xfId="0" applyFill="1" applyBorder="1" applyAlignment="1">
      <alignment horizontal="left" vertical="center" indent="1"/>
    </xf>
    <xf numFmtId="9" fontId="0" fillId="0" borderId="0" xfId="0" applyNumberFormat="1" applyFill="1" applyBorder="1" applyAlignment="1">
      <alignment vertical="center"/>
    </xf>
    <xf numFmtId="3" fontId="1" fillId="0" borderId="0" xfId="0" applyNumberFormat="1" applyFont="1" applyFill="1" applyBorder="1" applyAlignment="1">
      <alignment vertical="center"/>
    </xf>
    <xf numFmtId="3"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xf>
    <xf numFmtId="9" fontId="0" fillId="0" borderId="0" xfId="0" applyNumberForma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indent="2"/>
    </xf>
    <xf numFmtId="3" fontId="6" fillId="0" borderId="0" xfId="0" applyNumberFormat="1" applyFont="1" applyFill="1" applyBorder="1" applyAlignment="1">
      <alignment horizontal="right" vertical="center"/>
    </xf>
    <xf numFmtId="9" fontId="6" fillId="0" borderId="0" xfId="0" applyNumberFormat="1" applyFont="1" applyFill="1" applyBorder="1" applyAlignment="1" quotePrefix="1">
      <alignment horizontal="right" vertical="center"/>
    </xf>
    <xf numFmtId="3" fontId="6" fillId="0" borderId="0" xfId="0" applyNumberFormat="1" applyFont="1" applyFill="1" applyBorder="1" applyAlignment="1" quotePrefix="1">
      <alignment horizontal="right" vertical="center"/>
    </xf>
    <xf numFmtId="3" fontId="6" fillId="0" borderId="0" xfId="0" applyNumberFormat="1" applyFont="1" applyFill="1" applyBorder="1" applyAlignment="1">
      <alignment vertical="center"/>
    </xf>
    <xf numFmtId="9"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3" fontId="0" fillId="0" borderId="0" xfId="0" applyNumberFormat="1" applyFill="1" applyBorder="1"/>
    <xf numFmtId="9" fontId="0" fillId="0" borderId="0" xfId="0" applyNumberFormat="1" applyFill="1" applyBorder="1"/>
    <xf numFmtId="3" fontId="1" fillId="0" borderId="0" xfId="0" applyNumberFormat="1" applyFont="1" applyFill="1" applyBorder="1"/>
    <xf numFmtId="0" fontId="6" fillId="0" borderId="0" xfId="0" applyFont="1" applyFill="1" applyBorder="1" applyAlignment="1">
      <alignment horizontal="left" vertical="center" indent="1"/>
    </xf>
    <xf numFmtId="3" fontId="0" fillId="0" borderId="0" xfId="0" applyNumberFormat="1" applyFill="1" applyBorder="1" applyAlignment="1">
      <alignment horizontal="right"/>
    </xf>
    <xf numFmtId="9" fontId="0" fillId="0" borderId="0" xfId="0" applyNumberFormat="1" applyFill="1" applyBorder="1" applyAlignment="1" quotePrefix="1">
      <alignment horizontal="right"/>
    </xf>
    <xf numFmtId="0" fontId="1" fillId="0" borderId="0" xfId="0" applyFont="1" applyFill="1" applyBorder="1"/>
    <xf numFmtId="9" fontId="0" fillId="0" borderId="0" xfId="0" applyNumberFormat="1" applyFill="1" applyBorder="1" applyAlignment="1">
      <alignment horizontal="right"/>
    </xf>
    <xf numFmtId="3" fontId="1" fillId="0" borderId="0" xfId="0" applyNumberFormat="1" applyFont="1" applyFill="1" applyBorder="1" applyAlignment="1" quotePrefix="1">
      <alignment horizontal="right"/>
    </xf>
    <xf numFmtId="3" fontId="4" fillId="0" borderId="1" xfId="0" applyNumberFormat="1" applyFont="1" applyBorder="1" applyAlignment="1">
      <alignment horizontal="center" vertical="center" wrapText="1"/>
    </xf>
    <xf numFmtId="3" fontId="0" fillId="0" borderId="38" xfId="0" applyNumberFormat="1" applyBorder="1" applyAlignment="1">
      <alignment vertical="center"/>
    </xf>
    <xf numFmtId="3" fontId="0" fillId="0" borderId="46" xfId="0" applyNumberFormat="1" applyBorder="1" applyAlignment="1">
      <alignment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3" borderId="5" xfId="0" applyNumberFormat="1" applyFill="1" applyBorder="1" applyAlignment="1">
      <alignment horizontal="right" vertical="center"/>
    </xf>
    <xf numFmtId="3" fontId="0" fillId="3" borderId="8" xfId="0" applyNumberFormat="1" applyFill="1" applyBorder="1" applyAlignment="1">
      <alignment horizontal="right" vertical="center"/>
    </xf>
    <xf numFmtId="3" fontId="0" fillId="0" borderId="4" xfId="0" applyNumberFormat="1" applyBorder="1" applyAlignment="1">
      <alignment horizontal="right" vertical="center"/>
    </xf>
    <xf numFmtId="3" fontId="0" fillId="0" borderId="8" xfId="0" applyNumberFormat="1" applyBorder="1" applyAlignment="1">
      <alignment horizontal="right" vertical="center"/>
    </xf>
    <xf numFmtId="3" fontId="0" fillId="0" borderId="14" xfId="0" applyNumberFormat="1" applyBorder="1" applyAlignment="1">
      <alignment horizontal="right" vertical="center"/>
    </xf>
    <xf numFmtId="0" fontId="0" fillId="0" borderId="0" xfId="0" applyFill="1" applyBorder="1" applyAlignment="1">
      <alignment horizontal="left" vertical="center"/>
    </xf>
    <xf numFmtId="0" fontId="28" fillId="0" borderId="0" xfId="20" applyAlignment="1">
      <alignment vertical="center"/>
    </xf>
    <xf numFmtId="0" fontId="0" fillId="7" borderId="0" xfId="0" applyFill="1"/>
    <xf numFmtId="0" fontId="0" fillId="0" borderId="0" xfId="0" applyFill="1"/>
    <xf numFmtId="3" fontId="19" fillId="0" borderId="1" xfId="0" applyNumberFormat="1" applyFont="1" applyBorder="1" applyAlignment="1">
      <alignment horizontal="left" vertical="center" wrapText="1" indent="1"/>
    </xf>
    <xf numFmtId="0" fontId="28" fillId="0" borderId="0" xfId="20" applyAlignment="1">
      <alignment horizontal="righ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3" fontId="0" fillId="4" borderId="60" xfId="0" applyNumberFormat="1" applyFill="1" applyBorder="1" applyAlignment="1">
      <alignment horizontal="left" vertical="center" wrapText="1"/>
    </xf>
    <xf numFmtId="3" fontId="0" fillId="4" borderId="0" xfId="0" applyNumberFormat="1" applyFill="1" applyAlignment="1">
      <alignment horizontal="left" vertical="center" wrapText="1"/>
    </xf>
    <xf numFmtId="3" fontId="0" fillId="4" borderId="61" xfId="0" applyNumberFormat="1" applyFill="1" applyBorder="1" applyAlignment="1">
      <alignment horizontal="left" vertical="center" wrapText="1"/>
    </xf>
    <xf numFmtId="3" fontId="0" fillId="5" borderId="62" xfId="0" applyNumberFormat="1" applyFill="1" applyBorder="1" applyAlignment="1">
      <alignment horizontal="left" vertical="center" wrapText="1"/>
    </xf>
    <xf numFmtId="3" fontId="0" fillId="5" borderId="0" xfId="0" applyNumberFormat="1" applyFill="1" applyAlignment="1">
      <alignment horizontal="left" vertical="center" wrapText="1"/>
    </xf>
    <xf numFmtId="3" fontId="0" fillId="5" borderId="63" xfId="0" applyNumberFormat="1" applyFill="1" applyBorder="1" applyAlignment="1">
      <alignment horizontal="left" vertical="center" wrapText="1"/>
    </xf>
    <xf numFmtId="0" fontId="5" fillId="0" borderId="0" xfId="0" applyFont="1" applyFill="1" applyAlignment="1">
      <alignment horizontal="center" vertical="center"/>
    </xf>
    <xf numFmtId="3" fontId="0" fillId="0" borderId="0" xfId="0" applyNumberFormat="1" applyFill="1" applyBorder="1" applyAlignment="1">
      <alignment horizontal="left" vertical="center" wrapText="1"/>
    </xf>
    <xf numFmtId="3" fontId="0" fillId="0" borderId="0" xfId="0" applyNumberFormat="1" applyFill="1" applyBorder="1" applyAlignment="1">
      <alignment horizontal="center" vertical="center" wrapText="1"/>
    </xf>
    <xf numFmtId="3" fontId="0" fillId="0" borderId="0" xfId="0" applyNumberFormat="1" applyFill="1" applyAlignment="1">
      <alignment horizontal="center" vertical="center"/>
    </xf>
    <xf numFmtId="3" fontId="0" fillId="0" borderId="0" xfId="0" applyNumberFormat="1" applyFill="1" applyBorder="1" applyAlignment="1">
      <alignment horizontal="left" vertical="center" wrapText="1" indent="1"/>
    </xf>
    <xf numFmtId="3" fontId="0" fillId="0" borderId="0" xfId="0" applyNumberFormat="1" applyFill="1" applyAlignment="1">
      <alignment vertical="center"/>
    </xf>
    <xf numFmtId="0" fontId="0" fillId="0" borderId="0" xfId="0" applyFill="1" applyAlignment="1">
      <alignment vertical="center"/>
    </xf>
    <xf numFmtId="0" fontId="5" fillId="8" borderId="0" xfId="0" applyFont="1" applyFill="1" applyAlignment="1">
      <alignment horizontal="left" vertical="center" indent="1"/>
    </xf>
    <xf numFmtId="0" fontId="5" fillId="8" borderId="0" xfId="0" applyFont="1" applyFill="1" applyAlignment="1">
      <alignment horizontal="left" vertical="center"/>
    </xf>
    <xf numFmtId="0" fontId="0" fillId="0" borderId="0" xfId="0" applyFill="1" applyBorder="1" applyAlignment="1">
      <alignment horizontal="left" vertical="center" wrapText="1"/>
    </xf>
    <xf numFmtId="0" fontId="0" fillId="0" borderId="0" xfId="0" applyFill="1" applyAlignment="1">
      <alignment horizontal="left" vertical="center" wrapText="1"/>
    </xf>
    <xf numFmtId="3" fontId="7" fillId="0" borderId="0" xfId="0" applyNumberFormat="1" applyFont="1" applyAlignment="1">
      <alignment horizontal="left" vertical="center" wrapText="1" indent="1"/>
    </xf>
    <xf numFmtId="0" fontId="5" fillId="8" borderId="0" xfId="0" applyFont="1" applyFill="1"/>
    <xf numFmtId="0" fontId="5" fillId="8" borderId="0" xfId="0" applyFont="1" applyFill="1" applyAlignment="1">
      <alignment horizontal="left"/>
    </xf>
    <xf numFmtId="0" fontId="15" fillId="8" borderId="0" xfId="0" applyFont="1" applyFill="1" applyAlignment="1">
      <alignment horizontal="right" vertical="center" indent="1"/>
    </xf>
    <xf numFmtId="0" fontId="2" fillId="8" borderId="0" xfId="0" applyFont="1" applyFill="1" applyAlignment="1">
      <alignment horizontal="left" vertical="center" indent="1"/>
    </xf>
    <xf numFmtId="0" fontId="0" fillId="10" borderId="0" xfId="0" applyFill="1"/>
    <xf numFmtId="0" fontId="0" fillId="10" borderId="0" xfId="0" applyFill="1" applyAlignment="1">
      <alignment horizontal="left" vertical="top" wrapText="1"/>
    </xf>
    <xf numFmtId="0" fontId="0" fillId="4" borderId="0" xfId="0" applyFill="1"/>
    <xf numFmtId="0" fontId="0" fillId="11" borderId="0" xfId="0" applyFill="1"/>
    <xf numFmtId="0" fontId="28" fillId="11" borderId="0" xfId="20" applyFill="1" applyAlignment="1">
      <alignment horizontal="center" vertical="center"/>
    </xf>
    <xf numFmtId="3" fontId="0" fillId="0" borderId="7" xfId="0" applyNumberFormat="1" applyFill="1" applyBorder="1" applyAlignment="1">
      <alignment vertical="center"/>
    </xf>
    <xf numFmtId="3" fontId="0" fillId="0" borderId="13" xfId="0" applyNumberFormat="1" applyFill="1" applyBorder="1" applyAlignment="1">
      <alignment vertical="center"/>
    </xf>
    <xf numFmtId="3" fontId="4" fillId="0" borderId="64" xfId="0" applyNumberFormat="1" applyFont="1" applyBorder="1" applyAlignment="1">
      <alignment horizontal="center" vertical="center" wrapText="1"/>
    </xf>
    <xf numFmtId="3" fontId="0" fillId="2" borderId="38" xfId="0" applyNumberFormat="1" applyFill="1" applyBorder="1" applyAlignment="1">
      <alignment vertical="center"/>
    </xf>
    <xf numFmtId="3" fontId="0" fillId="3" borderId="38" xfId="0" applyNumberFormat="1" applyFill="1" applyBorder="1" applyAlignment="1">
      <alignment vertical="center"/>
    </xf>
    <xf numFmtId="3" fontId="0" fillId="3" borderId="46" xfId="0" applyNumberFormat="1" applyFill="1" applyBorder="1" applyAlignment="1">
      <alignment vertical="center"/>
    </xf>
    <xf numFmtId="3" fontId="4" fillId="0" borderId="65" xfId="0" applyNumberFormat="1" applyFont="1" applyBorder="1" applyAlignment="1">
      <alignment horizontal="center" vertical="center" wrapText="1"/>
    </xf>
    <xf numFmtId="0" fontId="0" fillId="2" borderId="4" xfId="0" applyFill="1" applyBorder="1" applyAlignment="1">
      <alignment vertical="center"/>
    </xf>
    <xf numFmtId="3" fontId="0" fillId="3" borderId="38" xfId="0" applyNumberFormat="1" applyFill="1" applyBorder="1" applyAlignment="1">
      <alignment horizontal="right" vertical="center"/>
    </xf>
    <xf numFmtId="3" fontId="0" fillId="3" borderId="66" xfId="0" applyNumberFormat="1" applyFill="1" applyBorder="1" applyAlignment="1">
      <alignment horizontal="right" vertical="center"/>
    </xf>
    <xf numFmtId="3" fontId="0" fillId="3" borderId="46" xfId="0" applyNumberFormat="1" applyFill="1" applyBorder="1" applyAlignment="1">
      <alignment horizontal="right" vertical="center"/>
    </xf>
    <xf numFmtId="3" fontId="0" fillId="3" borderId="67" xfId="0" applyNumberFormat="1" applyFill="1" applyBorder="1" applyAlignment="1">
      <alignment horizontal="right" vertical="center"/>
    </xf>
    <xf numFmtId="3" fontId="0" fillId="0" borderId="38" xfId="0" applyNumberFormat="1" applyBorder="1" applyAlignment="1">
      <alignment horizontal="right" vertical="center"/>
    </xf>
    <xf numFmtId="3" fontId="0" fillId="0" borderId="66" xfId="0" applyNumberFormat="1" applyBorder="1" applyAlignment="1">
      <alignment horizontal="right" vertical="center"/>
    </xf>
    <xf numFmtId="3" fontId="0" fillId="0" borderId="46" xfId="0" applyNumberFormat="1" applyBorder="1" applyAlignment="1">
      <alignment horizontal="right" vertical="center"/>
    </xf>
    <xf numFmtId="3" fontId="0" fillId="0" borderId="67" xfId="0" applyNumberFormat="1" applyBorder="1" applyAlignment="1">
      <alignment horizontal="right" vertical="center"/>
    </xf>
    <xf numFmtId="3" fontId="0" fillId="0" borderId="19" xfId="0" applyNumberFormat="1" applyBorder="1" applyAlignment="1">
      <alignment horizontal="right" vertical="center"/>
    </xf>
    <xf numFmtId="3" fontId="0" fillId="0" borderId="68" xfId="0" applyNumberFormat="1" applyBorder="1" applyAlignment="1">
      <alignment horizontal="right" vertical="center"/>
    </xf>
    <xf numFmtId="3" fontId="0" fillId="2" borderId="38" xfId="0" applyNumberFormat="1" applyFill="1" applyBorder="1" applyAlignment="1">
      <alignment horizontal="right" vertical="center"/>
    </xf>
    <xf numFmtId="3" fontId="0" fillId="2" borderId="66" xfId="0" applyNumberFormat="1" applyFill="1" applyBorder="1" applyAlignment="1">
      <alignment horizontal="right" vertical="center"/>
    </xf>
    <xf numFmtId="9" fontId="1" fillId="2" borderId="4" xfId="0" applyNumberFormat="1" applyFont="1" applyFill="1" applyBorder="1" applyAlignment="1">
      <alignment vertical="center"/>
    </xf>
    <xf numFmtId="9" fontId="1" fillId="3" borderId="4" xfId="0" applyNumberFormat="1" applyFont="1" applyFill="1" applyBorder="1" applyAlignment="1">
      <alignment vertical="center"/>
    </xf>
    <xf numFmtId="9" fontId="29" fillId="0" borderId="4" xfId="0" applyNumberFormat="1" applyFont="1" applyBorder="1" applyAlignment="1">
      <alignment vertical="center"/>
    </xf>
    <xf numFmtId="9" fontId="1" fillId="3" borderId="14" xfId="0" applyNumberFormat="1" applyFont="1" applyFill="1" applyBorder="1" applyAlignment="1">
      <alignment vertical="center"/>
    </xf>
    <xf numFmtId="0" fontId="28" fillId="0" borderId="0" xfId="20" applyAlignment="1">
      <alignment horizontal="center" vertical="center"/>
    </xf>
    <xf numFmtId="0" fontId="28" fillId="0" borderId="0" xfId="20" applyAlignment="1">
      <alignment horizontal="right" vertical="center"/>
    </xf>
    <xf numFmtId="0" fontId="28" fillId="11" borderId="0" xfId="20" applyFill="1" applyAlignment="1">
      <alignment horizontal="center" vertical="center"/>
    </xf>
    <xf numFmtId="0" fontId="0" fillId="0" borderId="0" xfId="0" applyAlignment="1">
      <alignment vertical="top" wrapText="1"/>
    </xf>
    <xf numFmtId="0" fontId="31" fillId="0" borderId="0" xfId="0" applyFont="1" applyAlignment="1">
      <alignment horizontal="right" vertical="center" wrapText="1"/>
    </xf>
    <xf numFmtId="0" fontId="31" fillId="12" borderId="0" xfId="0" applyFont="1" applyFill="1" applyAlignment="1">
      <alignment vertical="center" wrapText="1"/>
    </xf>
    <xf numFmtId="0" fontId="30" fillId="12" borderId="13" xfId="0" applyFont="1" applyFill="1" applyBorder="1" applyAlignment="1">
      <alignment vertical="center" wrapText="1"/>
    </xf>
    <xf numFmtId="0" fontId="30" fillId="12" borderId="0" xfId="0" applyFont="1" applyFill="1" applyBorder="1" applyAlignment="1">
      <alignment vertical="center" wrapText="1"/>
    </xf>
    <xf numFmtId="0" fontId="30" fillId="12" borderId="0" xfId="0" applyFont="1" applyFill="1" applyBorder="1" applyAlignment="1">
      <alignment horizontal="right" vertical="center" wrapText="1"/>
    </xf>
    <xf numFmtId="0" fontId="31" fillId="12" borderId="13" xfId="0" applyFont="1" applyFill="1" applyBorder="1" applyAlignment="1">
      <alignment vertical="center" wrapText="1"/>
    </xf>
    <xf numFmtId="0" fontId="31" fillId="12" borderId="13" xfId="0" applyFont="1" applyFill="1" applyBorder="1" applyAlignment="1">
      <alignment horizontal="right" vertical="center" wrapText="1"/>
    </xf>
    <xf numFmtId="0" fontId="30" fillId="12" borderId="17" xfId="0" applyFont="1" applyFill="1" applyBorder="1" applyAlignment="1">
      <alignment horizontal="justify" vertical="top" wrapText="1"/>
    </xf>
    <xf numFmtId="0" fontId="30" fillId="0" borderId="52" xfId="0" applyFont="1" applyBorder="1" applyAlignment="1">
      <alignment horizontal="right" vertical="center" wrapText="1"/>
    </xf>
    <xf numFmtId="3" fontId="0" fillId="0" borderId="9" xfId="0" applyNumberFormat="1" applyFill="1" applyBorder="1" applyAlignment="1">
      <alignment horizontal="right" vertical="center"/>
    </xf>
    <xf numFmtId="3" fontId="1" fillId="2" borderId="4" xfId="0" applyNumberFormat="1" applyFont="1" applyFill="1" applyBorder="1" applyAlignment="1">
      <alignment vertical="center"/>
    </xf>
    <xf numFmtId="3" fontId="1" fillId="3" borderId="4" xfId="0" applyNumberFormat="1" applyFont="1" applyFill="1" applyBorder="1" applyAlignment="1">
      <alignment vertical="center"/>
    </xf>
    <xf numFmtId="3" fontId="29" fillId="0" borderId="4" xfId="0" applyNumberFormat="1" applyFont="1" applyBorder="1" applyAlignment="1">
      <alignment vertical="center"/>
    </xf>
    <xf numFmtId="3" fontId="1" fillId="3" borderId="14" xfId="0" applyNumberFormat="1" applyFont="1" applyFill="1" applyBorder="1" applyAlignment="1">
      <alignment vertical="center"/>
    </xf>
    <xf numFmtId="0" fontId="1" fillId="0" borderId="0" xfId="20" applyFont="1" applyAlignment="1">
      <alignment vertical="center"/>
    </xf>
    <xf numFmtId="0" fontId="1" fillId="10" borderId="0" xfId="20" applyFont="1" applyFill="1" applyAlignment="1" quotePrefix="1">
      <alignment vertical="center"/>
    </xf>
    <xf numFmtId="0" fontId="1" fillId="10" borderId="0" xfId="20" applyFont="1" applyFill="1" applyAlignment="1">
      <alignment vertical="center"/>
    </xf>
    <xf numFmtId="0" fontId="28" fillId="0" borderId="0" xfId="20" applyFill="1" applyAlignment="1">
      <alignment horizontal="center" vertical="center"/>
    </xf>
    <xf numFmtId="0" fontId="0" fillId="10" borderId="0" xfId="0" applyFill="1" applyAlignment="1">
      <alignment horizontal="left" vertical="top" wrapText="1"/>
    </xf>
    <xf numFmtId="0" fontId="0" fillId="0" borderId="0" xfId="0" applyAlignment="1">
      <alignment horizontal="left" vertical="top"/>
    </xf>
    <xf numFmtId="0" fontId="0" fillId="7" borderId="0" xfId="0" applyFill="1" applyAlignment="1">
      <alignment horizontal="left" vertical="top" wrapText="1"/>
    </xf>
    <xf numFmtId="0" fontId="0" fillId="11" borderId="0" xfId="0" applyFont="1" applyFill="1" applyAlignment="1">
      <alignment horizontal="left" vertical="top" wrapText="1"/>
    </xf>
    <xf numFmtId="0" fontId="0" fillId="11" borderId="0" xfId="0" applyFont="1" applyFill="1" applyAlignment="1">
      <alignment horizontal="left" vertical="top"/>
    </xf>
    <xf numFmtId="0" fontId="24" fillId="11" borderId="0" xfId="0" applyFont="1" applyFill="1" applyAlignment="1">
      <alignment horizontal="center" vertical="center"/>
    </xf>
    <xf numFmtId="0" fontId="0" fillId="11" borderId="0" xfId="0" applyFill="1" applyAlignment="1">
      <alignment horizontal="center"/>
    </xf>
    <xf numFmtId="0" fontId="28" fillId="10" borderId="0" xfId="20" applyFill="1" applyAlignment="1">
      <alignment horizontal="center" vertical="center" wrapText="1"/>
    </xf>
    <xf numFmtId="0" fontId="28" fillId="4" borderId="0" xfId="20" applyFill="1" applyAlignment="1">
      <alignment horizontal="center" vertical="center"/>
    </xf>
    <xf numFmtId="0" fontId="28" fillId="11" borderId="0" xfId="20" applyFill="1" applyAlignment="1">
      <alignment horizontal="center" vertical="center"/>
    </xf>
    <xf numFmtId="0" fontId="0" fillId="4" borderId="0" xfId="0" applyFill="1" applyAlignment="1">
      <alignment horizontal="center" vertical="top"/>
    </xf>
    <xf numFmtId="0" fontId="0" fillId="4" borderId="0" xfId="0" applyFill="1" applyAlignment="1">
      <alignment horizontal="left" vertical="top" wrapText="1"/>
    </xf>
    <xf numFmtId="0" fontId="0" fillId="4" borderId="0" xfId="0" applyFill="1" applyAlignment="1">
      <alignment horizontal="left" vertical="top"/>
    </xf>
    <xf numFmtId="0" fontId="24" fillId="0" borderId="0" xfId="0" applyFont="1" applyAlignment="1">
      <alignment horizontal="left"/>
    </xf>
    <xf numFmtId="0" fontId="24" fillId="0" borderId="0" xfId="0" applyFont="1" applyAlignment="1">
      <alignment horizontal="center"/>
    </xf>
    <xf numFmtId="0" fontId="0" fillId="0" borderId="0" xfId="0" applyAlignment="1">
      <alignment horizontal="left"/>
    </xf>
    <xf numFmtId="0" fontId="1" fillId="0" borderId="0" xfId="20" applyFont="1" applyAlignment="1">
      <alignment horizontal="left" vertical="center"/>
    </xf>
    <xf numFmtId="0" fontId="28" fillId="7" borderId="0" xfId="20" applyFill="1" applyAlignment="1">
      <alignment horizontal="left" vertical="center"/>
    </xf>
    <xf numFmtId="0" fontId="28" fillId="4" borderId="0" xfId="20" applyFill="1" applyAlignment="1">
      <alignment horizontal="left" vertical="center"/>
    </xf>
    <xf numFmtId="0" fontId="28" fillId="11" borderId="0" xfId="20" applyFill="1" applyAlignment="1">
      <alignment horizontal="left" vertical="center"/>
    </xf>
    <xf numFmtId="0" fontId="24" fillId="0" borderId="0" xfId="0" applyFont="1" applyAlignment="1">
      <alignment horizontal="left" vertical="center"/>
    </xf>
    <xf numFmtId="0" fontId="0" fillId="0" borderId="0" xfId="0" applyAlignment="1">
      <alignment horizontal="center" vertical="top"/>
    </xf>
    <xf numFmtId="0" fontId="28" fillId="7" borderId="0" xfId="20" applyFill="1" applyAlignment="1">
      <alignment horizontal="center" vertical="center" wrapText="1"/>
    </xf>
    <xf numFmtId="0" fontId="0" fillId="10" borderId="0" xfId="0" applyFill="1" applyAlignment="1">
      <alignment horizontal="center" vertical="top" wrapText="1"/>
    </xf>
    <xf numFmtId="0" fontId="0" fillId="10" borderId="0" xfId="0" applyFill="1" applyAlignment="1">
      <alignment horizontal="center" vertical="top"/>
    </xf>
    <xf numFmtId="0" fontId="24" fillId="4" borderId="0" xfId="0" applyFont="1" applyFill="1" applyAlignment="1">
      <alignment horizontal="center"/>
    </xf>
    <xf numFmtId="0" fontId="0" fillId="7" borderId="0" xfId="0" applyFill="1" applyAlignment="1">
      <alignment horizontal="left"/>
    </xf>
    <xf numFmtId="0" fontId="28" fillId="7" borderId="0" xfId="20" applyFill="1" applyAlignment="1">
      <alignment horizontal="center"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3" borderId="5" xfId="0" applyFont="1" applyFill="1" applyBorder="1" applyAlignment="1">
      <alignment horizontal="left" vertical="center"/>
    </xf>
    <xf numFmtId="0" fontId="9" fillId="3" borderId="0" xfId="0" applyFont="1" applyFill="1" applyAlignment="1">
      <alignment horizontal="left" vertical="center"/>
    </xf>
    <xf numFmtId="0" fontId="0" fillId="0" borderId="0" xfId="0" applyFont="1" applyAlignment="1">
      <alignment horizontal="left" vertical="center"/>
    </xf>
    <xf numFmtId="0" fontId="28" fillId="0" borderId="0" xfId="20" applyAlignment="1">
      <alignment horizontal="center" vertical="center"/>
    </xf>
    <xf numFmtId="0" fontId="19" fillId="0" borderId="0" xfId="0" applyFont="1" applyAlignment="1">
      <alignment horizontal="left" vertical="center"/>
    </xf>
    <xf numFmtId="0" fontId="22" fillId="0" borderId="0" xfId="0" applyFont="1" applyAlignment="1">
      <alignment horizontal="center" vertical="center"/>
    </xf>
    <xf numFmtId="0" fontId="4" fillId="0" borderId="0" xfId="0" applyFont="1" applyAlignment="1">
      <alignment horizontal="left" vertical="center"/>
    </xf>
    <xf numFmtId="3" fontId="0" fillId="0" borderId="13" xfId="0" applyNumberFormat="1" applyBorder="1" applyAlignment="1">
      <alignment horizontal="left" vertical="center"/>
    </xf>
    <xf numFmtId="3" fontId="0" fillId="0" borderId="19" xfId="0" applyNumberFormat="1" applyBorder="1" applyAlignment="1">
      <alignment horizontal="left" vertical="center"/>
    </xf>
    <xf numFmtId="3" fontId="0" fillId="0" borderId="0" xfId="0" applyNumberFormat="1" applyAlignment="1">
      <alignment horizontal="left" vertical="center"/>
    </xf>
    <xf numFmtId="3" fontId="0" fillId="0" borderId="38" xfId="0" applyNumberFormat="1" applyBorder="1" applyAlignment="1">
      <alignment horizontal="left" vertical="center"/>
    </xf>
    <xf numFmtId="3" fontId="0" fillId="0" borderId="10" xfId="0" applyNumberFormat="1" applyBorder="1" applyAlignment="1">
      <alignment horizontal="left" vertical="center"/>
    </xf>
    <xf numFmtId="3" fontId="0" fillId="0" borderId="69" xfId="0" applyNumberFormat="1" applyBorder="1" applyAlignment="1">
      <alignment horizontal="left" vertical="center"/>
    </xf>
    <xf numFmtId="3" fontId="0" fillId="0" borderId="7" xfId="0" applyNumberFormat="1" applyBorder="1" applyAlignment="1">
      <alignment horizontal="left" vertical="center"/>
    </xf>
    <xf numFmtId="3" fontId="0" fillId="0" borderId="46" xfId="0" applyNumberFormat="1" applyBorder="1" applyAlignment="1">
      <alignment horizontal="left" vertical="center"/>
    </xf>
    <xf numFmtId="3" fontId="0" fillId="0" borderId="0" xfId="0" applyNumberFormat="1" applyAlignment="1">
      <alignment horizontal="left" vertical="center" wrapText="1" indent="1"/>
    </xf>
    <xf numFmtId="3" fontId="0" fillId="0" borderId="13" xfId="0" applyNumberFormat="1" applyBorder="1" applyAlignment="1">
      <alignment horizontal="left" vertical="center" wrapText="1" indent="1"/>
    </xf>
    <xf numFmtId="0" fontId="9" fillId="0" borderId="0" xfId="0" applyFont="1" applyAlignment="1">
      <alignment horizontal="center" vertical="center"/>
    </xf>
    <xf numFmtId="3" fontId="0" fillId="3" borderId="0" xfId="0" applyNumberFormat="1" applyFill="1" applyAlignment="1">
      <alignment horizontal="left" vertical="center" indent="1"/>
    </xf>
    <xf numFmtId="3" fontId="0" fillId="3" borderId="7" xfId="0" applyNumberFormat="1" applyFill="1" applyBorder="1" applyAlignment="1">
      <alignment horizontal="left" vertical="center" indent="1"/>
    </xf>
    <xf numFmtId="3" fontId="0" fillId="0" borderId="10" xfId="0" applyNumberFormat="1" applyBorder="1" applyAlignment="1">
      <alignment horizontal="left" vertical="center" indent="1"/>
    </xf>
    <xf numFmtId="3" fontId="0" fillId="0" borderId="0" xfId="0" applyNumberFormat="1" applyAlignment="1">
      <alignment horizontal="left" vertical="center" indent="1"/>
    </xf>
    <xf numFmtId="3" fontId="0" fillId="0" borderId="7" xfId="0" applyNumberFormat="1" applyBorder="1" applyAlignment="1">
      <alignment horizontal="left" vertical="center" indent="1"/>
    </xf>
    <xf numFmtId="3" fontId="4" fillId="0" borderId="1" xfId="0" applyNumberFormat="1" applyFont="1" applyBorder="1" applyAlignment="1">
      <alignment horizontal="left" vertical="center" wrapText="1"/>
    </xf>
    <xf numFmtId="3" fontId="4" fillId="0" borderId="64" xfId="0" applyNumberFormat="1" applyFont="1" applyBorder="1" applyAlignment="1">
      <alignment horizontal="left" vertical="center" wrapText="1"/>
    </xf>
    <xf numFmtId="3" fontId="0" fillId="3" borderId="7" xfId="0" applyNumberFormat="1" applyFill="1" applyBorder="1" applyAlignment="1">
      <alignment horizontal="left" vertical="center"/>
    </xf>
    <xf numFmtId="3" fontId="0" fillId="3" borderId="46" xfId="0" applyNumberFormat="1" applyFill="1" applyBorder="1" applyAlignment="1">
      <alignment horizontal="left" vertical="center"/>
    </xf>
    <xf numFmtId="3" fontId="0" fillId="3" borderId="0" xfId="0" applyNumberFormat="1" applyFill="1" applyAlignment="1">
      <alignment horizontal="left" vertical="center"/>
    </xf>
    <xf numFmtId="3" fontId="0" fillId="3" borderId="38" xfId="0" applyNumberFormat="1" applyFill="1" applyBorder="1" applyAlignment="1">
      <alignment horizontal="left" vertical="center"/>
    </xf>
    <xf numFmtId="3" fontId="0" fillId="2" borderId="70" xfId="0" applyNumberFormat="1" applyFill="1" applyBorder="1" applyAlignment="1">
      <alignment horizontal="left" vertical="center"/>
    </xf>
    <xf numFmtId="3" fontId="0" fillId="2" borderId="71" xfId="0" applyNumberFormat="1" applyFill="1" applyBorder="1" applyAlignment="1">
      <alignment horizontal="left" vertical="center"/>
    </xf>
    <xf numFmtId="0" fontId="0" fillId="7" borderId="72" xfId="0" applyFill="1" applyBorder="1" applyAlignment="1" applyProtection="1">
      <alignment horizontal="left" vertical="center" wrapText="1"/>
      <protection locked="0"/>
    </xf>
    <xf numFmtId="0" fontId="0" fillId="7" borderId="73" xfId="0" applyFill="1" applyBorder="1" applyAlignment="1" applyProtection="1">
      <alignment horizontal="left" vertical="center" wrapText="1"/>
      <protection locked="0"/>
    </xf>
    <xf numFmtId="0" fontId="0" fillId="7" borderId="74" xfId="0" applyFill="1" applyBorder="1" applyAlignment="1" applyProtection="1">
      <alignment horizontal="left" vertical="center" wrapText="1"/>
      <protection locked="0"/>
    </xf>
    <xf numFmtId="3" fontId="0" fillId="3" borderId="75" xfId="0" applyNumberFormat="1" applyFill="1" applyBorder="1" applyAlignment="1" applyProtection="1">
      <alignment horizontal="left" vertical="top" wrapText="1"/>
      <protection locked="0"/>
    </xf>
    <xf numFmtId="3" fontId="0" fillId="3" borderId="52" xfId="0" applyNumberFormat="1" applyFill="1" applyBorder="1" applyAlignment="1" applyProtection="1">
      <alignment horizontal="left" vertical="top" wrapText="1"/>
      <protection locked="0"/>
    </xf>
    <xf numFmtId="0" fontId="0" fillId="3" borderId="76" xfId="0" applyFill="1" applyBorder="1" applyAlignment="1" applyProtection="1">
      <alignment horizontal="left" vertical="top" wrapText="1"/>
      <protection locked="0"/>
    </xf>
    <xf numFmtId="3" fontId="0" fillId="3" borderId="4"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0" xfId="0" applyNumberFormat="1" applyFill="1" applyAlignment="1">
      <alignment horizontal="center" vertical="center"/>
    </xf>
    <xf numFmtId="3" fontId="0" fillId="3" borderId="13" xfId="0" applyNumberFormat="1" applyFill="1" applyBorder="1" applyAlignment="1">
      <alignment horizontal="center" vertical="center"/>
    </xf>
    <xf numFmtId="0" fontId="0" fillId="0" borderId="13" xfId="0" applyBorder="1" applyAlignment="1">
      <alignment horizontal="center"/>
    </xf>
    <xf numFmtId="3" fontId="0" fillId="13" borderId="11" xfId="0" applyNumberFormat="1" applyFill="1" applyBorder="1" applyAlignment="1">
      <alignment horizontal="center" vertical="center" wrapText="1"/>
    </xf>
    <xf numFmtId="3" fontId="0" fillId="14" borderId="4" xfId="0" applyNumberFormat="1" applyFill="1" applyBorder="1" applyAlignment="1">
      <alignment horizontal="center" vertical="center" wrapText="1"/>
    </xf>
    <xf numFmtId="3" fontId="0" fillId="15" borderId="10" xfId="0" applyNumberFormat="1" applyFill="1" applyBorder="1" applyAlignment="1">
      <alignment horizontal="center" vertical="center"/>
    </xf>
    <xf numFmtId="3" fontId="0" fillId="16" borderId="0" xfId="0" applyNumberFormat="1" applyFill="1" applyAlignment="1">
      <alignment horizontal="center" vertical="center"/>
    </xf>
    <xf numFmtId="0" fontId="4" fillId="0" borderId="1" xfId="0" applyFont="1" applyBorder="1" applyAlignment="1">
      <alignment horizontal="center" vertical="center" wrapText="1"/>
    </xf>
    <xf numFmtId="3" fontId="6" fillId="0" borderId="0" xfId="0" applyNumberFormat="1" applyFont="1" applyFill="1" applyBorder="1" applyAlignment="1">
      <alignment horizontal="right" vertical="top" wrapText="1"/>
    </xf>
    <xf numFmtId="0" fontId="4" fillId="0" borderId="0" xfId="0" applyFont="1" applyFill="1" applyBorder="1" applyAlignment="1">
      <alignment horizontal="center" vertical="center" wrapText="1"/>
    </xf>
    <xf numFmtId="3" fontId="0" fillId="5" borderId="62" xfId="0" applyNumberFormat="1" applyFill="1" applyBorder="1" applyAlignment="1">
      <alignment horizontal="center" vertical="center" wrapText="1"/>
    </xf>
    <xf numFmtId="3" fontId="0" fillId="5" borderId="0" xfId="0" applyNumberFormat="1" applyFill="1" applyAlignment="1">
      <alignment horizontal="center" vertical="center" wrapText="1"/>
    </xf>
    <xf numFmtId="3" fontId="0" fillId="5" borderId="63" xfId="0" applyNumberFormat="1" applyFill="1" applyBorder="1" applyAlignment="1">
      <alignment horizontal="center" vertical="center" wrapText="1"/>
    </xf>
    <xf numFmtId="3" fontId="0" fillId="3" borderId="56" xfId="0" applyNumberFormat="1" applyFill="1" applyBorder="1" applyAlignment="1">
      <alignment horizontal="center" vertical="center" wrapText="1"/>
    </xf>
    <xf numFmtId="3" fontId="0" fillId="3" borderId="0" xfId="0" applyNumberFormat="1" applyFill="1" applyAlignment="1">
      <alignment horizontal="center" vertical="center" wrapText="1"/>
    </xf>
    <xf numFmtId="3" fontId="0" fillId="3" borderId="57" xfId="0" applyNumberFormat="1" applyFill="1" applyBorder="1" applyAlignment="1">
      <alignment horizontal="center" vertical="center" wrapText="1"/>
    </xf>
    <xf numFmtId="3" fontId="0" fillId="17" borderId="77" xfId="0" applyNumberFormat="1" applyFill="1" applyBorder="1" applyAlignment="1">
      <alignment horizontal="left" vertical="center" wrapText="1"/>
    </xf>
    <xf numFmtId="3" fontId="0" fillId="18" borderId="17" xfId="0" applyNumberFormat="1" applyFill="1" applyBorder="1" applyAlignment="1">
      <alignment horizontal="left" vertical="center" wrapText="1"/>
    </xf>
    <xf numFmtId="3" fontId="0" fillId="19" borderId="78" xfId="0" applyNumberFormat="1" applyFill="1" applyBorder="1" applyAlignment="1">
      <alignment horizontal="left" vertical="center" wrapText="1"/>
    </xf>
    <xf numFmtId="3" fontId="0" fillId="20" borderId="79" xfId="0" applyNumberFormat="1" applyFill="1" applyBorder="1" applyAlignment="1">
      <alignment horizontal="left" vertical="center" wrapText="1"/>
    </xf>
    <xf numFmtId="3" fontId="0" fillId="21" borderId="0" xfId="0" applyNumberFormat="1" applyFill="1" applyAlignment="1">
      <alignment horizontal="left" vertical="center" wrapText="1"/>
    </xf>
    <xf numFmtId="3" fontId="0" fillId="22" borderId="80" xfId="0" applyNumberFormat="1" applyFill="1" applyBorder="1" applyAlignment="1">
      <alignment horizontal="left" vertical="center" wrapText="1"/>
    </xf>
    <xf numFmtId="3" fontId="0" fillId="23" borderId="81" xfId="0" applyNumberFormat="1" applyFill="1" applyBorder="1" applyAlignment="1">
      <alignment horizontal="left" vertical="center" wrapText="1"/>
    </xf>
    <xf numFmtId="3" fontId="0" fillId="24" borderId="13" xfId="0" applyNumberFormat="1" applyFill="1" applyBorder="1" applyAlignment="1">
      <alignment horizontal="left" vertical="center" wrapText="1"/>
    </xf>
    <xf numFmtId="3" fontId="0" fillId="25" borderId="82" xfId="0" applyNumberFormat="1" applyFill="1" applyBorder="1" applyAlignment="1">
      <alignment horizontal="left" vertical="center" wrapText="1"/>
    </xf>
    <xf numFmtId="3" fontId="0" fillId="26" borderId="83" xfId="0" applyNumberFormat="1" applyFill="1" applyBorder="1" applyAlignment="1">
      <alignment horizontal="center" vertical="center" wrapText="1"/>
    </xf>
    <xf numFmtId="3" fontId="0" fillId="27" borderId="17" xfId="0" applyNumberFormat="1" applyFill="1" applyBorder="1" applyAlignment="1">
      <alignment horizontal="center" vertical="center" wrapText="1"/>
    </xf>
    <xf numFmtId="3" fontId="0" fillId="28" borderId="58" xfId="0" applyNumberFormat="1" applyFill="1" applyBorder="1" applyAlignment="1">
      <alignment horizontal="center" vertical="center" wrapText="1"/>
    </xf>
    <xf numFmtId="3" fontId="0" fillId="29" borderId="26" xfId="0" applyNumberFormat="1" applyFill="1" applyBorder="1" applyAlignment="1">
      <alignment horizontal="center" vertical="center" wrapText="1"/>
    </xf>
    <xf numFmtId="3" fontId="0" fillId="30" borderId="0" xfId="0" applyNumberFormat="1" applyFill="1" applyAlignment="1">
      <alignment horizontal="center" vertical="center" wrapText="1"/>
    </xf>
    <xf numFmtId="3" fontId="0" fillId="31" borderId="59" xfId="0" applyNumberFormat="1" applyFill="1" applyBorder="1" applyAlignment="1">
      <alignment horizontal="center" vertical="center" wrapText="1"/>
    </xf>
    <xf numFmtId="3" fontId="0" fillId="32" borderId="84" xfId="0" applyNumberFormat="1" applyFill="1" applyBorder="1" applyAlignment="1">
      <alignment horizontal="center" vertical="center" wrapText="1"/>
    </xf>
    <xf numFmtId="3" fontId="0" fillId="33" borderId="13" xfId="0" applyNumberFormat="1" applyFill="1" applyBorder="1" applyAlignment="1">
      <alignment horizontal="center" vertical="center" wrapText="1"/>
    </xf>
    <xf numFmtId="3" fontId="0" fillId="34" borderId="85" xfId="0" applyNumberFormat="1" applyFill="1" applyBorder="1" applyAlignment="1">
      <alignment horizontal="center" vertical="center" wrapText="1"/>
    </xf>
    <xf numFmtId="3" fontId="0" fillId="4" borderId="60" xfId="0" applyNumberFormat="1" applyFill="1" applyBorder="1" applyAlignment="1">
      <alignment horizontal="center" vertical="center" wrapText="1"/>
    </xf>
    <xf numFmtId="3" fontId="0" fillId="4" borderId="0" xfId="0" applyNumberFormat="1" applyFill="1" applyAlignment="1">
      <alignment horizontal="center" vertical="center" wrapText="1"/>
    </xf>
    <xf numFmtId="3" fontId="0" fillId="4" borderId="61" xfId="0" applyNumberFormat="1" applyFill="1" applyBorder="1" applyAlignment="1">
      <alignment horizontal="center" vertical="center" wrapText="1"/>
    </xf>
    <xf numFmtId="3" fontId="9" fillId="0" borderId="0" xfId="0" applyNumberFormat="1" applyFont="1" applyAlignment="1">
      <alignment horizontal="center" vertical="center" wrapText="1"/>
    </xf>
    <xf numFmtId="3" fontId="9" fillId="0" borderId="80"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82"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0" fillId="0" borderId="0" xfId="0" applyNumberForma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center" vertical="center" wrapText="1"/>
    </xf>
    <xf numFmtId="0" fontId="5" fillId="8" borderId="0" xfId="0" applyFont="1" applyFill="1" applyAlignment="1">
      <alignment horizontal="center" vertical="center"/>
    </xf>
    <xf numFmtId="0" fontId="0" fillId="0" borderId="0" xfId="0" applyFill="1" applyBorder="1" applyAlignment="1" applyProtection="1">
      <alignment horizontal="left" vertical="center" wrapText="1"/>
      <protection locked="0"/>
    </xf>
    <xf numFmtId="0" fontId="9" fillId="0" borderId="0" xfId="0" applyFont="1" applyFill="1" applyBorder="1" applyAlignment="1">
      <alignment horizontal="center" vertical="center" wrapText="1"/>
    </xf>
    <xf numFmtId="0" fontId="28" fillId="0" borderId="0" xfId="20" applyAlignment="1">
      <alignment horizontal="right" vertical="center"/>
    </xf>
    <xf numFmtId="0" fontId="32" fillId="0" borderId="0" xfId="0" applyFont="1" applyAlignment="1">
      <alignment horizontal="left" vertical="center"/>
    </xf>
    <xf numFmtId="3" fontId="0" fillId="4" borderId="86" xfId="0" applyNumberFormat="1" applyFill="1" applyBorder="1" applyAlignment="1">
      <alignment horizontal="left" vertical="center" wrapText="1" indent="1"/>
    </xf>
    <xf numFmtId="3" fontId="0" fillId="4" borderId="60" xfId="0" applyNumberFormat="1" applyFill="1" applyBorder="1" applyAlignment="1">
      <alignment horizontal="left" vertical="center" wrapText="1" indent="1"/>
    </xf>
    <xf numFmtId="3" fontId="0" fillId="4" borderId="87" xfId="0" applyNumberFormat="1" applyFill="1" applyBorder="1" applyAlignment="1">
      <alignment horizontal="left" vertical="center" wrapText="1" indent="1"/>
    </xf>
    <xf numFmtId="3" fontId="0" fillId="4" borderId="0" xfId="0" applyNumberFormat="1" applyFill="1" applyBorder="1" applyAlignment="1">
      <alignment horizontal="left" vertical="center" wrapText="1" indent="1"/>
    </xf>
    <xf numFmtId="3" fontId="0" fillId="4" borderId="88" xfId="0" applyNumberFormat="1" applyFill="1" applyBorder="1" applyAlignment="1">
      <alignment horizontal="left" vertical="center" wrapText="1" indent="1"/>
    </xf>
    <xf numFmtId="3" fontId="0" fillId="4" borderId="61" xfId="0" applyNumberFormat="1" applyFill="1" applyBorder="1" applyAlignment="1">
      <alignment horizontal="left" vertical="center" wrapText="1" indent="1"/>
    </xf>
    <xf numFmtId="3" fontId="0" fillId="5" borderId="89" xfId="0" applyNumberFormat="1" applyFill="1" applyBorder="1" applyAlignment="1">
      <alignment horizontal="left" vertical="center" wrapText="1" indent="1"/>
    </xf>
    <xf numFmtId="3" fontId="0" fillId="5" borderId="62" xfId="0" applyNumberFormat="1" applyFill="1" applyBorder="1" applyAlignment="1">
      <alignment horizontal="left" vertical="center" wrapText="1" indent="1"/>
    </xf>
    <xf numFmtId="3" fontId="0" fillId="5" borderId="90" xfId="0" applyNumberFormat="1" applyFill="1" applyBorder="1" applyAlignment="1">
      <alignment horizontal="left" vertical="center" wrapText="1" indent="1"/>
    </xf>
    <xf numFmtId="3" fontId="0" fillId="5" borderId="0" xfId="0" applyNumberFormat="1" applyFill="1" applyBorder="1" applyAlignment="1">
      <alignment horizontal="left" vertical="center" wrapText="1" indent="1"/>
    </xf>
    <xf numFmtId="3" fontId="0" fillId="5" borderId="91" xfId="0" applyNumberFormat="1" applyFill="1" applyBorder="1" applyAlignment="1">
      <alignment horizontal="left" vertical="center" wrapText="1" indent="1"/>
    </xf>
    <xf numFmtId="3" fontId="0" fillId="5" borderId="63" xfId="0" applyNumberFormat="1" applyFill="1" applyBorder="1" applyAlignment="1">
      <alignment horizontal="left" vertical="center" wrapText="1" indent="1"/>
    </xf>
    <xf numFmtId="3" fontId="0" fillId="3" borderId="92" xfId="0" applyNumberFormat="1" applyFill="1" applyBorder="1" applyAlignment="1">
      <alignment horizontal="left" vertical="center" wrapText="1" indent="1"/>
    </xf>
    <xf numFmtId="3" fontId="0" fillId="3" borderId="56" xfId="0" applyNumberFormat="1" applyFill="1" applyBorder="1" applyAlignment="1">
      <alignment horizontal="left" vertical="center" wrapText="1" indent="1"/>
    </xf>
    <xf numFmtId="3" fontId="0" fillId="3" borderId="93" xfId="0" applyNumberFormat="1" applyFill="1" applyBorder="1" applyAlignment="1">
      <alignment horizontal="left" vertical="center" wrapText="1" indent="1"/>
    </xf>
    <xf numFmtId="3" fontId="0" fillId="3" borderId="0" xfId="0" applyNumberFormat="1" applyFill="1" applyBorder="1" applyAlignment="1">
      <alignment horizontal="left" vertical="center" wrapText="1" indent="1"/>
    </xf>
    <xf numFmtId="3" fontId="0" fillId="3" borderId="94" xfId="0" applyNumberFormat="1" applyFill="1" applyBorder="1" applyAlignment="1">
      <alignment horizontal="left" vertical="center" wrapText="1" indent="1"/>
    </xf>
    <xf numFmtId="3" fontId="0" fillId="3" borderId="57" xfId="0" applyNumberFormat="1" applyFill="1" applyBorder="1" applyAlignment="1">
      <alignment horizontal="left" vertical="center" wrapText="1" indent="1"/>
    </xf>
    <xf numFmtId="0" fontId="5" fillId="8" borderId="0" xfId="0" applyFont="1" applyFill="1" applyAlignment="1">
      <alignment horizontal="left" vertical="center"/>
    </xf>
    <xf numFmtId="0" fontId="15" fillId="8" borderId="0" xfId="0" applyFont="1" applyFill="1" applyAlignment="1">
      <alignment horizontal="right" vertical="center" wrapText="1" indent="1"/>
    </xf>
    <xf numFmtId="0" fontId="0" fillId="7" borderId="77" xfId="0" applyFill="1" applyBorder="1" applyAlignment="1">
      <alignment horizontal="left" vertical="center" wrapText="1"/>
    </xf>
    <xf numFmtId="0" fontId="0" fillId="7" borderId="17" xfId="0" applyFill="1" applyBorder="1" applyAlignment="1">
      <alignment horizontal="left" vertical="center" wrapText="1"/>
    </xf>
    <xf numFmtId="0" fontId="0" fillId="7" borderId="58" xfId="0" applyFill="1" applyBorder="1" applyAlignment="1">
      <alignment horizontal="left" vertical="center" wrapText="1"/>
    </xf>
    <xf numFmtId="0" fontId="0" fillId="7" borderId="79" xfId="0" applyFill="1" applyBorder="1" applyAlignment="1">
      <alignment horizontal="left" vertical="center" wrapText="1"/>
    </xf>
    <xf numFmtId="0" fontId="0" fillId="7" borderId="0" xfId="0" applyFill="1" applyBorder="1" applyAlignment="1">
      <alignment horizontal="left" vertical="center" wrapText="1"/>
    </xf>
    <xf numFmtId="0" fontId="0" fillId="7" borderId="59" xfId="0" applyFill="1" applyBorder="1" applyAlignment="1">
      <alignment horizontal="left" vertical="center" wrapText="1"/>
    </xf>
    <xf numFmtId="0" fontId="0" fillId="7" borderId="81" xfId="0" applyFill="1" applyBorder="1" applyAlignment="1">
      <alignment horizontal="left" vertical="center" wrapText="1"/>
    </xf>
    <xf numFmtId="0" fontId="0" fillId="7" borderId="13" xfId="0" applyFill="1" applyBorder="1" applyAlignment="1">
      <alignment horizontal="left" vertical="center" wrapText="1"/>
    </xf>
    <xf numFmtId="0" fontId="0" fillId="7" borderId="85" xfId="0" applyFill="1" applyBorder="1" applyAlignment="1">
      <alignment horizontal="left" vertical="center" wrapText="1"/>
    </xf>
    <xf numFmtId="3" fontId="0" fillId="3" borderId="92" xfId="0" applyNumberFormat="1" applyFill="1" applyBorder="1" applyAlignment="1">
      <alignment horizontal="left" vertical="center" wrapText="1"/>
    </xf>
    <xf numFmtId="3" fontId="0" fillId="3" borderId="56" xfId="0" applyNumberFormat="1" applyFill="1" applyBorder="1" applyAlignment="1">
      <alignment horizontal="left" vertical="center" wrapText="1"/>
    </xf>
    <xf numFmtId="3" fontId="0" fillId="3" borderId="95" xfId="0" applyNumberFormat="1" applyFill="1" applyBorder="1" applyAlignment="1">
      <alignment horizontal="left" vertical="center" wrapText="1"/>
    </xf>
    <xf numFmtId="3" fontId="0" fillId="3" borderId="93" xfId="0" applyNumberFormat="1" applyFill="1" applyBorder="1" applyAlignment="1">
      <alignment horizontal="left" vertical="center" wrapText="1"/>
    </xf>
    <xf numFmtId="3" fontId="0" fillId="3" borderId="0" xfId="0" applyNumberFormat="1" applyFill="1" applyAlignment="1">
      <alignment horizontal="left" vertical="center" wrapText="1"/>
    </xf>
    <xf numFmtId="3" fontId="0" fillId="3" borderId="80" xfId="0" applyNumberFormat="1" applyFill="1" applyBorder="1" applyAlignment="1">
      <alignment horizontal="left" vertical="center" wrapText="1"/>
    </xf>
    <xf numFmtId="3" fontId="0" fillId="3" borderId="94" xfId="0" applyNumberFormat="1" applyFill="1" applyBorder="1" applyAlignment="1">
      <alignment horizontal="left" vertical="center" wrapText="1"/>
    </xf>
    <xf numFmtId="3" fontId="0" fillId="3" borderId="57" xfId="0" applyNumberFormat="1" applyFill="1" applyBorder="1" applyAlignment="1">
      <alignment horizontal="left" vertical="center" wrapText="1"/>
    </xf>
    <xf numFmtId="3" fontId="0" fillId="3" borderId="96" xfId="0" applyNumberFormat="1" applyFill="1" applyBorder="1" applyAlignment="1">
      <alignment horizontal="left" vertical="center" wrapText="1"/>
    </xf>
    <xf numFmtId="3" fontId="0" fillId="3" borderId="97" xfId="0" applyNumberFormat="1" applyFill="1" applyBorder="1" applyAlignment="1">
      <alignment horizontal="center" vertical="center" wrapText="1"/>
    </xf>
    <xf numFmtId="3" fontId="0" fillId="3" borderId="27" xfId="0" applyNumberFormat="1" applyFill="1" applyBorder="1" applyAlignment="1">
      <alignment horizontal="center" vertical="center" wrapText="1"/>
    </xf>
    <xf numFmtId="3" fontId="0" fillId="3" borderId="26" xfId="0" applyNumberFormat="1" applyFill="1" applyBorder="1" applyAlignment="1">
      <alignment horizontal="center" vertical="center" wrapText="1"/>
    </xf>
    <xf numFmtId="3" fontId="0" fillId="3" borderId="28" xfId="0" applyNumberFormat="1" applyFill="1" applyBorder="1" applyAlignment="1">
      <alignment horizontal="center" vertical="center" wrapText="1"/>
    </xf>
    <xf numFmtId="3" fontId="0" fillId="3" borderId="98" xfId="0" applyNumberFormat="1" applyFill="1" applyBorder="1" applyAlignment="1">
      <alignment horizontal="center" vertical="center" wrapText="1"/>
    </xf>
    <xf numFmtId="3" fontId="0" fillId="3" borderId="29" xfId="0" applyNumberFormat="1" applyFill="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indent="1"/>
    </xf>
    <xf numFmtId="0" fontId="0" fillId="0" borderId="99" xfId="0" applyBorder="1" applyAlignment="1">
      <alignment horizontal="left" vertical="center" indent="1"/>
    </xf>
    <xf numFmtId="0" fontId="0" fillId="0" borderId="100" xfId="0" applyBorder="1" applyAlignment="1">
      <alignment horizontal="left" vertical="center" indent="1"/>
    </xf>
    <xf numFmtId="0" fontId="0" fillId="0" borderId="101" xfId="0" applyBorder="1" applyAlignment="1">
      <alignment horizontal="left" vertical="center" indent="1"/>
    </xf>
    <xf numFmtId="0" fontId="0" fillId="0" borderId="99" xfId="0" applyBorder="1" applyAlignment="1">
      <alignment horizontal="left" vertical="center" wrapText="1" indent="1"/>
    </xf>
    <xf numFmtId="0" fontId="0" fillId="0" borderId="100" xfId="0" applyBorder="1" applyAlignment="1">
      <alignment horizontal="left" vertical="center" wrapText="1" indent="1"/>
    </xf>
    <xf numFmtId="0" fontId="0" fillId="0" borderId="101" xfId="0" applyBorder="1" applyAlignment="1">
      <alignment horizontal="left" vertical="center" wrapText="1" indent="1"/>
    </xf>
    <xf numFmtId="0" fontId="0" fillId="3" borderId="0" xfId="0" applyFill="1" applyAlignment="1">
      <alignment horizontal="center" vertical="center"/>
    </xf>
    <xf numFmtId="0" fontId="0" fillId="0" borderId="0" xfId="0"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19" fillId="6" borderId="32"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6" xfId="0" applyFont="1" applyFill="1" applyBorder="1" applyAlignment="1">
      <alignment horizontal="center" vertical="center" wrapText="1"/>
    </xf>
    <xf numFmtId="0" fontId="19" fillId="6" borderId="32" xfId="0" applyFont="1" applyFill="1" applyBorder="1" applyAlignment="1">
      <alignment horizontal="center" vertical="center" wrapText="1"/>
    </xf>
    <xf numFmtId="3" fontId="0" fillId="0" borderId="10" xfId="0" applyNumberFormat="1" applyBorder="1" applyAlignment="1">
      <alignment horizontal="left" vertical="center" wrapText="1" indent="1"/>
    </xf>
    <xf numFmtId="0" fontId="0" fillId="0" borderId="17" xfId="0" applyBorder="1" applyAlignment="1">
      <alignment horizontal="left" wrapText="1" indent="1"/>
    </xf>
    <xf numFmtId="0" fontId="0" fillId="0" borderId="17" xfId="0" applyBorder="1" applyAlignment="1">
      <alignment horizontal="left" vertical="center" indent="1"/>
    </xf>
    <xf numFmtId="0" fontId="1" fillId="0" borderId="17" xfId="0" applyFont="1" applyBorder="1" applyAlignment="1">
      <alignment horizontal="left" vertical="center" wrapText="1" indent="1"/>
    </xf>
    <xf numFmtId="0" fontId="0" fillId="0" borderId="17" xfId="0" applyBorder="1" applyAlignment="1">
      <alignment horizontal="left" vertical="center" wrapText="1" indent="1"/>
    </xf>
    <xf numFmtId="0" fontId="8" fillId="0" borderId="0" xfId="0" applyFont="1" applyAlignment="1">
      <alignment horizontal="left" vertical="center"/>
    </xf>
    <xf numFmtId="0" fontId="34" fillId="0" borderId="70" xfId="0" applyFont="1" applyBorder="1" applyAlignment="1">
      <alignment horizontal="center" vertical="center"/>
    </xf>
    <xf numFmtId="3" fontId="34" fillId="0" borderId="102" xfId="0" applyNumberFormat="1" applyFont="1" applyBorder="1" applyAlignment="1">
      <alignment horizontal="center" vertical="center"/>
    </xf>
    <xf numFmtId="3" fontId="36" fillId="0" borderId="70" xfId="0" applyNumberFormat="1" applyFont="1" applyBorder="1" applyAlignment="1">
      <alignment horizontal="center" vertical="center"/>
    </xf>
    <xf numFmtId="3" fontId="34" fillId="0" borderId="70" xfId="0" applyNumberFormat="1" applyFont="1" applyBorder="1" applyAlignment="1">
      <alignment horizontal="center" vertical="center"/>
    </xf>
    <xf numFmtId="3" fontId="34" fillId="0" borderId="103" xfId="0" applyNumberFormat="1" applyFont="1" applyBorder="1" applyAlignment="1">
      <alignment horizontal="center" vertical="center"/>
    </xf>
    <xf numFmtId="0" fontId="34" fillId="0" borderId="0" xfId="0" applyFont="1"/>
    <xf numFmtId="0" fontId="34" fillId="0" borderId="0" xfId="0" applyFont="1" applyAlignment="1">
      <alignment horizontal="left" vertical="center"/>
    </xf>
    <xf numFmtId="0" fontId="37" fillId="0" borderId="0" xfId="0" applyFont="1" applyAlignment="1">
      <alignment horizontal="center" vertical="center"/>
    </xf>
    <xf numFmtId="0" fontId="34"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27</xdr:row>
      <xdr:rowOff>57150</xdr:rowOff>
    </xdr:from>
    <xdr:to>
      <xdr:col>4</xdr:col>
      <xdr:colOff>762000</xdr:colOff>
      <xdr:row>59</xdr:row>
      <xdr:rowOff>28575</xdr:rowOff>
    </xdr:to>
    <xdr:pic>
      <xdr:nvPicPr>
        <xdr:cNvPr id="5" name="Grafik 4"/>
        <xdr:cNvPicPr preferRelativeResize="1">
          <a:picLocks noChangeAspect="1"/>
        </xdr:cNvPicPr>
      </xdr:nvPicPr>
      <xdr:blipFill>
        <a:blip r:embed="rId1"/>
        <a:stretch>
          <a:fillRect/>
        </a:stretch>
      </xdr:blipFill>
      <xdr:spPr>
        <a:xfrm>
          <a:off x="228600" y="6096000"/>
          <a:ext cx="4533900" cy="5153025"/>
        </a:xfrm>
        <a:prstGeom prst="rect">
          <a:avLst/>
        </a:prstGeom>
        <a:ln>
          <a:noFill/>
        </a:ln>
      </xdr:spPr>
    </xdr:pic>
    <xdr:clientData/>
  </xdr:twoCellAnchor>
  <xdr:twoCellAnchor editAs="oneCell">
    <xdr:from>
      <xdr:col>4</xdr:col>
      <xdr:colOff>838200</xdr:colOff>
      <xdr:row>27</xdr:row>
      <xdr:rowOff>57150</xdr:rowOff>
    </xdr:from>
    <xdr:to>
      <xdr:col>7</xdr:col>
      <xdr:colOff>1133475</xdr:colOff>
      <xdr:row>59</xdr:row>
      <xdr:rowOff>57150</xdr:rowOff>
    </xdr:to>
    <xdr:pic>
      <xdr:nvPicPr>
        <xdr:cNvPr id="9" name="Grafik 8"/>
        <xdr:cNvPicPr preferRelativeResize="1">
          <a:picLocks noChangeAspect="1"/>
        </xdr:cNvPicPr>
      </xdr:nvPicPr>
      <xdr:blipFill>
        <a:blip r:embed="rId2"/>
        <a:stretch>
          <a:fillRect/>
        </a:stretch>
      </xdr:blipFill>
      <xdr:spPr>
        <a:xfrm>
          <a:off x="4838700" y="6096000"/>
          <a:ext cx="4476750" cy="5181600"/>
        </a:xfrm>
        <a:prstGeom prst="rect">
          <a:avLst/>
        </a:prstGeom>
        <a:ln>
          <a:noFill/>
        </a:ln>
      </xdr:spPr>
    </xdr:pic>
    <xdr:clientData/>
  </xdr:twoCellAnchor>
  <xdr:twoCellAnchor editAs="oneCell">
    <xdr:from>
      <xdr:col>7</xdr:col>
      <xdr:colOff>1200150</xdr:colOff>
      <xdr:row>27</xdr:row>
      <xdr:rowOff>76200</xdr:rowOff>
    </xdr:from>
    <xdr:to>
      <xdr:col>12</xdr:col>
      <xdr:colOff>533400</xdr:colOff>
      <xdr:row>59</xdr:row>
      <xdr:rowOff>66675</xdr:rowOff>
    </xdr:to>
    <xdr:pic>
      <xdr:nvPicPr>
        <xdr:cNvPr id="10" name="Grafik 9"/>
        <xdr:cNvPicPr preferRelativeResize="1">
          <a:picLocks noChangeAspect="1"/>
        </xdr:cNvPicPr>
      </xdr:nvPicPr>
      <xdr:blipFill>
        <a:blip r:embed="rId3"/>
        <a:stretch>
          <a:fillRect/>
        </a:stretch>
      </xdr:blipFill>
      <xdr:spPr>
        <a:xfrm>
          <a:off x="9382125" y="6115050"/>
          <a:ext cx="4600575" cy="5172075"/>
        </a:xfrm>
        <a:prstGeom prst="rect">
          <a:avLst/>
        </a:prstGeom>
        <a:ln>
          <a:noFill/>
        </a:ln>
      </xdr:spPr>
    </xdr:pic>
    <xdr:clientData/>
  </xdr:twoCellAnchor>
  <xdr:twoCellAnchor editAs="oneCell">
    <xdr:from>
      <xdr:col>1</xdr:col>
      <xdr:colOff>38100</xdr:colOff>
      <xdr:row>6</xdr:row>
      <xdr:rowOff>76200</xdr:rowOff>
    </xdr:from>
    <xdr:to>
      <xdr:col>4</xdr:col>
      <xdr:colOff>1104900</xdr:colOff>
      <xdr:row>22</xdr:row>
      <xdr:rowOff>104775</xdr:rowOff>
    </xdr:to>
    <xdr:pic>
      <xdr:nvPicPr>
        <xdr:cNvPr id="11" name="Grafik 10"/>
        <xdr:cNvPicPr preferRelativeResize="1">
          <a:picLocks noChangeAspect="1"/>
        </xdr:cNvPicPr>
      </xdr:nvPicPr>
      <xdr:blipFill>
        <a:blip r:embed="rId4"/>
        <a:stretch>
          <a:fillRect/>
        </a:stretch>
      </xdr:blipFill>
      <xdr:spPr>
        <a:xfrm>
          <a:off x="219075" y="1381125"/>
          <a:ext cx="4886325" cy="3848100"/>
        </a:xfrm>
        <a:prstGeom prst="rect">
          <a:avLst/>
        </a:prstGeom>
        <a:ln>
          <a:noFill/>
        </a:ln>
      </xdr:spPr>
    </xdr:pic>
    <xdr:clientData/>
  </xdr:twoCellAnchor>
  <xdr:twoCellAnchor>
    <xdr:from>
      <xdr:col>4</xdr:col>
      <xdr:colOff>1571625</xdr:colOff>
      <xdr:row>57</xdr:row>
      <xdr:rowOff>123825</xdr:rowOff>
    </xdr:from>
    <xdr:to>
      <xdr:col>6</xdr:col>
      <xdr:colOff>0</xdr:colOff>
      <xdr:row>58</xdr:row>
      <xdr:rowOff>104775</xdr:rowOff>
    </xdr:to>
    <xdr:sp macro="" textlink="">
      <xdr:nvSpPr>
        <xdr:cNvPr id="12" name="Rechteck 11"/>
        <xdr:cNvSpPr/>
      </xdr:nvSpPr>
      <xdr:spPr>
        <a:xfrm>
          <a:off x="5572125" y="11020425"/>
          <a:ext cx="95250" cy="1428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CH" sz="1100"/>
        </a:p>
      </xdr:txBody>
    </xdr:sp>
    <xdr:clientData/>
  </xdr:twoCellAnchor>
  <xdr:twoCellAnchor>
    <xdr:from>
      <xdr:col>7</xdr:col>
      <xdr:colOff>790575</xdr:colOff>
      <xdr:row>57</xdr:row>
      <xdr:rowOff>104775</xdr:rowOff>
    </xdr:from>
    <xdr:to>
      <xdr:col>7</xdr:col>
      <xdr:colOff>971550</xdr:colOff>
      <xdr:row>58</xdr:row>
      <xdr:rowOff>85725</xdr:rowOff>
    </xdr:to>
    <xdr:sp macro="" textlink="">
      <xdr:nvSpPr>
        <xdr:cNvPr id="13" name="Rechteck 12"/>
        <xdr:cNvSpPr/>
      </xdr:nvSpPr>
      <xdr:spPr>
        <a:xfrm>
          <a:off x="8972550" y="11001375"/>
          <a:ext cx="180975" cy="1428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CH" sz="1100"/>
        </a:p>
      </xdr:txBody>
    </xdr:sp>
    <xdr:clientData/>
  </xdr:twoCellAnchor>
  <xdr:twoCellAnchor>
    <xdr:from>
      <xdr:col>8</xdr:col>
      <xdr:colOff>657225</xdr:colOff>
      <xdr:row>57</xdr:row>
      <xdr:rowOff>123825</xdr:rowOff>
    </xdr:from>
    <xdr:to>
      <xdr:col>8</xdr:col>
      <xdr:colOff>847725</xdr:colOff>
      <xdr:row>58</xdr:row>
      <xdr:rowOff>104775</xdr:rowOff>
    </xdr:to>
    <xdr:sp macro="" textlink="">
      <xdr:nvSpPr>
        <xdr:cNvPr id="14" name="Rechteck 13"/>
        <xdr:cNvSpPr/>
      </xdr:nvSpPr>
      <xdr:spPr>
        <a:xfrm>
          <a:off x="10086975" y="11020425"/>
          <a:ext cx="190500" cy="1428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CH" sz="1100"/>
        </a:p>
      </xdr:txBody>
    </xdr:sp>
    <xdr:clientData/>
  </xdr:twoCellAnchor>
  <xdr:twoCellAnchor>
    <xdr:from>
      <xdr:col>8</xdr:col>
      <xdr:colOff>657225</xdr:colOff>
      <xdr:row>57</xdr:row>
      <xdr:rowOff>123825</xdr:rowOff>
    </xdr:from>
    <xdr:to>
      <xdr:col>8</xdr:col>
      <xdr:colOff>838200</xdr:colOff>
      <xdr:row>58</xdr:row>
      <xdr:rowOff>104775</xdr:rowOff>
    </xdr:to>
    <xdr:sp macro="" textlink="">
      <xdr:nvSpPr>
        <xdr:cNvPr id="15" name="Rechteck 14"/>
        <xdr:cNvSpPr/>
      </xdr:nvSpPr>
      <xdr:spPr>
        <a:xfrm>
          <a:off x="10086975" y="11020425"/>
          <a:ext cx="180975" cy="1428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CH" sz="1100"/>
        </a:p>
      </xdr:txBody>
    </xdr:sp>
    <xdr:clientData/>
  </xdr:twoCellAnchor>
  <xdr:twoCellAnchor>
    <xdr:from>
      <xdr:col>12</xdr:col>
      <xdr:colOff>171450</xdr:colOff>
      <xdr:row>57</xdr:row>
      <xdr:rowOff>114300</xdr:rowOff>
    </xdr:from>
    <xdr:to>
      <xdr:col>12</xdr:col>
      <xdr:colOff>361950</xdr:colOff>
      <xdr:row>58</xdr:row>
      <xdr:rowOff>95250</xdr:rowOff>
    </xdr:to>
    <xdr:sp macro="" textlink="">
      <xdr:nvSpPr>
        <xdr:cNvPr id="16" name="Rechteck 15"/>
        <xdr:cNvSpPr/>
      </xdr:nvSpPr>
      <xdr:spPr>
        <a:xfrm>
          <a:off x="13620750" y="11010900"/>
          <a:ext cx="190500" cy="1428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1AF9-650F-42A5-9E33-267E74710833}">
  <sheetPr>
    <tabColor theme="0" tint="-0.24997000396251678"/>
  </sheetPr>
  <dimension ref="B2:N38"/>
  <sheetViews>
    <sheetView showGridLines="0" tabSelected="1" zoomScale="110" zoomScaleNormal="110" workbookViewId="0" topLeftCell="A1"/>
  </sheetViews>
  <sheetFormatPr defaultColWidth="11.421875" defaultRowHeight="12.75"/>
  <cols>
    <col min="1" max="1" width="2.7109375" style="0" customWidth="1"/>
    <col min="2" max="2" width="0.85546875" style="0" customWidth="1"/>
    <col min="3" max="14" width="11.7109375" style="0" customWidth="1"/>
  </cols>
  <sheetData>
    <row r="2" spans="3:14" ht="16">
      <c r="C2" s="437" t="s">
        <v>287</v>
      </c>
      <c r="D2" s="437"/>
      <c r="E2" s="437"/>
      <c r="F2" s="437"/>
      <c r="G2" s="437"/>
      <c r="H2" s="437"/>
      <c r="I2" s="437"/>
      <c r="J2" s="437"/>
      <c r="K2" s="437"/>
      <c r="L2" s="437"/>
      <c r="M2" s="437"/>
      <c r="N2" s="437"/>
    </row>
    <row r="3" spans="3:14" ht="16">
      <c r="C3" s="438"/>
      <c r="D3" s="438"/>
      <c r="E3" s="438"/>
      <c r="F3" s="438"/>
      <c r="G3" s="438"/>
      <c r="H3" s="438"/>
      <c r="I3" s="438"/>
      <c r="J3" s="438"/>
      <c r="K3" s="438"/>
      <c r="L3" s="438"/>
      <c r="M3" s="438"/>
      <c r="N3" s="438"/>
    </row>
    <row r="4" spans="3:14" ht="20" customHeight="1">
      <c r="C4" s="425" t="s">
        <v>167</v>
      </c>
      <c r="D4" s="425"/>
      <c r="E4" s="425"/>
      <c r="F4" s="425"/>
      <c r="G4" s="425"/>
      <c r="H4" s="425"/>
      <c r="I4" s="425"/>
      <c r="J4" s="425"/>
      <c r="K4" s="425"/>
      <c r="L4" s="425"/>
      <c r="M4" s="425"/>
      <c r="N4" s="425"/>
    </row>
    <row r="5" spans="3:14" s="48" customFormat="1" ht="20" customHeight="1">
      <c r="C5" s="441" t="s">
        <v>210</v>
      </c>
      <c r="D5" s="441"/>
      <c r="E5" s="441"/>
      <c r="F5" s="440" t="s">
        <v>245</v>
      </c>
      <c r="G5" s="440"/>
      <c r="H5" s="440"/>
      <c r="I5" s="440"/>
      <c r="J5" s="440"/>
      <c r="K5" s="440"/>
      <c r="L5" s="440"/>
      <c r="M5" s="440"/>
      <c r="N5" s="440"/>
    </row>
    <row r="6" spans="2:14" s="48" customFormat="1" ht="20" customHeight="1">
      <c r="B6" s="363"/>
      <c r="C6" s="442" t="s">
        <v>169</v>
      </c>
      <c r="D6" s="442"/>
      <c r="E6" s="442"/>
      <c r="F6" s="420" t="s">
        <v>247</v>
      </c>
      <c r="G6" s="420"/>
      <c r="H6" s="420"/>
      <c r="I6" s="420"/>
      <c r="J6" s="420"/>
      <c r="K6" s="421" t="s">
        <v>246</v>
      </c>
      <c r="L6" s="422"/>
      <c r="M6" s="422"/>
      <c r="N6" s="420"/>
    </row>
    <row r="7" spans="3:14" s="48" customFormat="1" ht="20" customHeight="1">
      <c r="C7" s="443" t="s">
        <v>183</v>
      </c>
      <c r="D7" s="443"/>
      <c r="E7" s="443"/>
      <c r="F7" s="440" t="s">
        <v>184</v>
      </c>
      <c r="G7" s="440"/>
      <c r="H7" s="440"/>
      <c r="I7" s="440"/>
      <c r="J7" s="440"/>
      <c r="K7" s="440"/>
      <c r="L7" s="440"/>
      <c r="M7" s="440"/>
      <c r="N7" s="440"/>
    </row>
    <row r="8" spans="3:14" ht="50" customHeight="1">
      <c r="C8" s="439"/>
      <c r="D8" s="439"/>
      <c r="E8" s="439"/>
      <c r="F8" s="439"/>
      <c r="G8" s="439"/>
      <c r="H8" s="439"/>
      <c r="I8" s="439"/>
      <c r="J8" s="439"/>
      <c r="K8" s="439"/>
      <c r="L8" s="439"/>
      <c r="M8" s="439"/>
      <c r="N8" s="439"/>
    </row>
    <row r="9" spans="3:14" ht="16">
      <c r="C9" s="437" t="s">
        <v>209</v>
      </c>
      <c r="D9" s="437"/>
      <c r="E9" s="437"/>
      <c r="F9" s="437"/>
      <c r="G9" s="437"/>
      <c r="H9" s="437"/>
      <c r="I9" s="437"/>
      <c r="J9" s="437"/>
      <c r="K9" s="437"/>
      <c r="L9" s="437"/>
      <c r="M9" s="437"/>
      <c r="N9" s="437"/>
    </row>
    <row r="10" spans="3:14" ht="16">
      <c r="C10" s="438"/>
      <c r="D10" s="438"/>
      <c r="E10" s="438"/>
      <c r="F10" s="438"/>
      <c r="G10" s="438"/>
      <c r="H10" s="438"/>
      <c r="I10" s="438"/>
      <c r="J10" s="438"/>
      <c r="K10" s="438"/>
      <c r="L10" s="438"/>
      <c r="M10" s="438"/>
      <c r="N10" s="438"/>
    </row>
    <row r="11" spans="2:14" ht="4" customHeight="1">
      <c r="B11" s="345"/>
      <c r="C11" s="450"/>
      <c r="D11" s="450"/>
      <c r="E11" s="450"/>
      <c r="F11" s="450"/>
      <c r="G11" s="450"/>
      <c r="H11" s="450"/>
      <c r="I11" s="450"/>
      <c r="J11" s="450"/>
      <c r="K11" s="450"/>
      <c r="L11" s="450"/>
      <c r="M11" s="450"/>
      <c r="N11" s="450"/>
    </row>
    <row r="12" spans="2:14" ht="171.5" customHeight="1">
      <c r="B12" s="345"/>
      <c r="C12" s="426" t="s">
        <v>248</v>
      </c>
      <c r="D12" s="426"/>
      <c r="E12" s="426"/>
      <c r="F12" s="426"/>
      <c r="G12" s="426"/>
      <c r="H12" s="426"/>
      <c r="I12" s="426"/>
      <c r="J12" s="426"/>
      <c r="K12" s="426"/>
      <c r="L12" s="426"/>
      <c r="M12" s="426"/>
      <c r="N12" s="426"/>
    </row>
    <row r="13" spans="2:14" ht="9" customHeight="1">
      <c r="B13" s="345"/>
      <c r="C13" s="426"/>
      <c r="D13" s="426"/>
      <c r="E13" s="426"/>
      <c r="F13" s="426"/>
      <c r="G13" s="426"/>
      <c r="H13" s="426"/>
      <c r="I13" s="426"/>
      <c r="J13" s="426"/>
      <c r="K13" s="426"/>
      <c r="L13" s="426"/>
      <c r="M13" s="426"/>
      <c r="N13" s="426"/>
    </row>
    <row r="14" spans="2:14" ht="20" customHeight="1">
      <c r="B14" s="345"/>
      <c r="C14" s="446" t="s">
        <v>157</v>
      </c>
      <c r="D14" s="446"/>
      <c r="E14" s="446" t="s">
        <v>158</v>
      </c>
      <c r="F14" s="446"/>
      <c r="G14" s="446" t="s">
        <v>159</v>
      </c>
      <c r="H14" s="446"/>
      <c r="I14" s="446" t="s">
        <v>160</v>
      </c>
      <c r="J14" s="446"/>
      <c r="K14" s="451" t="s">
        <v>170</v>
      </c>
      <c r="L14" s="451"/>
      <c r="M14" s="345"/>
      <c r="N14" s="345"/>
    </row>
    <row r="15" spans="2:14" ht="9" customHeight="1">
      <c r="B15" s="345"/>
      <c r="C15" s="426"/>
      <c r="D15" s="426"/>
      <c r="E15" s="426"/>
      <c r="F15" s="426"/>
      <c r="G15" s="426"/>
      <c r="H15" s="426"/>
      <c r="I15" s="426"/>
      <c r="J15" s="426"/>
      <c r="K15" s="426"/>
      <c r="L15" s="426"/>
      <c r="M15" s="426"/>
      <c r="N15" s="426"/>
    </row>
    <row r="16" spans="3:14" ht="12.5" customHeight="1">
      <c r="C16" s="425"/>
      <c r="D16" s="425"/>
      <c r="E16" s="425"/>
      <c r="F16" s="425"/>
      <c r="G16" s="425"/>
      <c r="H16" s="425"/>
      <c r="I16" s="425"/>
      <c r="J16" s="425"/>
      <c r="K16" s="425"/>
      <c r="L16" s="425"/>
      <c r="M16" s="425"/>
      <c r="N16" s="425"/>
    </row>
    <row r="17" spans="2:14" ht="4" customHeight="1">
      <c r="B17" s="373"/>
      <c r="C17" s="448"/>
      <c r="D17" s="448"/>
      <c r="E17" s="448"/>
      <c r="F17" s="448"/>
      <c r="G17" s="448"/>
      <c r="H17" s="448"/>
      <c r="I17" s="448"/>
      <c r="J17" s="448"/>
      <c r="K17" s="448"/>
      <c r="L17" s="448"/>
      <c r="M17" s="448"/>
      <c r="N17" s="448"/>
    </row>
    <row r="18" spans="2:14" ht="165.5" customHeight="1">
      <c r="B18" s="373"/>
      <c r="C18" s="424" t="s">
        <v>249</v>
      </c>
      <c r="D18" s="424"/>
      <c r="E18" s="424"/>
      <c r="F18" s="424"/>
      <c r="G18" s="424"/>
      <c r="H18" s="424"/>
      <c r="I18" s="424"/>
      <c r="J18" s="424"/>
      <c r="K18" s="424"/>
      <c r="L18" s="424"/>
      <c r="M18" s="424"/>
      <c r="N18" s="424"/>
    </row>
    <row r="19" spans="2:14" ht="9" customHeight="1">
      <c r="B19" s="373"/>
      <c r="C19" s="447"/>
      <c r="D19" s="447"/>
      <c r="E19" s="447"/>
      <c r="F19" s="447"/>
      <c r="G19" s="447"/>
      <c r="H19" s="447"/>
      <c r="I19" s="447"/>
      <c r="J19" s="447"/>
      <c r="K19" s="447"/>
      <c r="L19" s="447"/>
      <c r="M19" s="447"/>
      <c r="N19" s="447"/>
    </row>
    <row r="20" spans="2:14" ht="20" customHeight="1">
      <c r="B20" s="373"/>
      <c r="C20" s="431" t="s">
        <v>162</v>
      </c>
      <c r="D20" s="431"/>
      <c r="E20" s="431" t="s">
        <v>163</v>
      </c>
      <c r="F20" s="431"/>
      <c r="G20" s="431" t="s">
        <v>170</v>
      </c>
      <c r="H20" s="431"/>
      <c r="I20" s="374"/>
      <c r="J20" s="374"/>
      <c r="K20" s="374"/>
      <c r="L20" s="374"/>
      <c r="M20" s="374"/>
      <c r="N20" s="374"/>
    </row>
    <row r="21" spans="2:14" ht="9" customHeight="1">
      <c r="B21" s="373"/>
      <c r="C21" s="447"/>
      <c r="D21" s="447"/>
      <c r="E21" s="447"/>
      <c r="F21" s="447"/>
      <c r="G21" s="447"/>
      <c r="H21" s="447"/>
      <c r="I21" s="447"/>
      <c r="J21" s="447"/>
      <c r="K21" s="447"/>
      <c r="L21" s="447"/>
      <c r="M21" s="447"/>
      <c r="N21" s="447"/>
    </row>
    <row r="22" spans="3:14" ht="30.5" customHeight="1">
      <c r="C22" s="425"/>
      <c r="D22" s="425"/>
      <c r="E22" s="425"/>
      <c r="F22" s="425"/>
      <c r="G22" s="425"/>
      <c r="H22" s="425"/>
      <c r="I22" s="425"/>
      <c r="J22" s="425"/>
      <c r="K22" s="425"/>
      <c r="L22" s="425"/>
      <c r="M22" s="425"/>
      <c r="N22" s="425"/>
    </row>
    <row r="23" spans="3:14" ht="16">
      <c r="C23" s="437" t="s">
        <v>168</v>
      </c>
      <c r="D23" s="437"/>
      <c r="E23" s="437"/>
      <c r="F23" s="437"/>
      <c r="G23" s="437"/>
      <c r="H23" s="437"/>
      <c r="I23" s="437"/>
      <c r="J23" s="437"/>
      <c r="K23" s="437"/>
      <c r="L23" s="437"/>
      <c r="M23" s="437"/>
      <c r="N23" s="437"/>
    </row>
    <row r="24" spans="3:14" ht="12.5" customHeight="1">
      <c r="C24" s="437"/>
      <c r="D24" s="437"/>
      <c r="E24" s="437"/>
      <c r="F24" s="437"/>
      <c r="G24" s="437"/>
      <c r="H24" s="437"/>
      <c r="I24" s="437"/>
      <c r="J24" s="437"/>
      <c r="K24" s="437"/>
      <c r="L24" s="437"/>
      <c r="M24" s="437"/>
      <c r="N24" s="437"/>
    </row>
    <row r="25" spans="2:14" ht="4" customHeight="1">
      <c r="B25" s="375"/>
      <c r="C25" s="449"/>
      <c r="D25" s="449"/>
      <c r="E25" s="449"/>
      <c r="F25" s="449"/>
      <c r="G25" s="449"/>
      <c r="H25" s="449"/>
      <c r="I25" s="449"/>
      <c r="J25" s="449"/>
      <c r="K25" s="449"/>
      <c r="L25" s="449"/>
      <c r="M25" s="449"/>
      <c r="N25" s="449"/>
    </row>
    <row r="26" spans="2:14" ht="274" customHeight="1">
      <c r="B26" s="375"/>
      <c r="C26" s="435" t="s">
        <v>250</v>
      </c>
      <c r="D26" s="436"/>
      <c r="E26" s="436"/>
      <c r="F26" s="436"/>
      <c r="G26" s="436"/>
      <c r="H26" s="436"/>
      <c r="I26" s="436"/>
      <c r="J26" s="436"/>
      <c r="K26" s="436"/>
      <c r="L26" s="436"/>
      <c r="M26" s="436"/>
      <c r="N26" s="436"/>
    </row>
    <row r="27" spans="2:14" ht="9" customHeight="1">
      <c r="B27" s="375"/>
      <c r="C27" s="434"/>
      <c r="D27" s="434"/>
      <c r="E27" s="434"/>
      <c r="F27" s="434"/>
      <c r="G27" s="434"/>
      <c r="H27" s="434"/>
      <c r="I27" s="434"/>
      <c r="J27" s="434"/>
      <c r="K27" s="434"/>
      <c r="L27" s="434"/>
      <c r="M27" s="434"/>
      <c r="N27" s="434"/>
    </row>
    <row r="28" spans="2:14" ht="20" customHeight="1">
      <c r="B28" s="375"/>
      <c r="C28" s="432" t="s">
        <v>164</v>
      </c>
      <c r="D28" s="432"/>
      <c r="E28" s="432" t="s">
        <v>165</v>
      </c>
      <c r="F28" s="432"/>
      <c r="G28" s="432" t="s">
        <v>170</v>
      </c>
      <c r="H28" s="432"/>
      <c r="I28" s="375"/>
      <c r="J28" s="375"/>
      <c r="K28" s="375"/>
      <c r="L28" s="375"/>
      <c r="M28" s="375"/>
      <c r="N28" s="375"/>
    </row>
    <row r="29" spans="2:14" ht="9" customHeight="1">
      <c r="B29" s="375"/>
      <c r="C29" s="434"/>
      <c r="D29" s="434"/>
      <c r="E29" s="434"/>
      <c r="F29" s="434"/>
      <c r="G29" s="434"/>
      <c r="H29" s="434"/>
      <c r="I29" s="434"/>
      <c r="J29" s="434"/>
      <c r="K29" s="434"/>
      <c r="L29" s="434"/>
      <c r="M29" s="434"/>
      <c r="N29" s="434"/>
    </row>
    <row r="30" spans="3:14" ht="30.5" customHeight="1">
      <c r="C30" s="445"/>
      <c r="D30" s="445"/>
      <c r="E30" s="445"/>
      <c r="F30" s="445"/>
      <c r="G30" s="445"/>
      <c r="H30" s="445"/>
      <c r="I30" s="445"/>
      <c r="J30" s="445"/>
      <c r="K30" s="445"/>
      <c r="L30" s="445"/>
      <c r="M30" s="445"/>
      <c r="N30" s="445"/>
    </row>
    <row r="31" spans="3:14" ht="15.5" customHeight="1">
      <c r="C31" s="444" t="s">
        <v>182</v>
      </c>
      <c r="D31" s="444"/>
      <c r="E31" s="444"/>
      <c r="F31" s="444"/>
      <c r="G31" s="444"/>
      <c r="H31" s="444"/>
      <c r="I31" s="444"/>
      <c r="J31" s="444"/>
      <c r="K31" s="444"/>
      <c r="L31" s="444"/>
      <c r="M31" s="444"/>
      <c r="N31" s="444"/>
    </row>
    <row r="32" spans="3:14" ht="12.5" customHeight="1">
      <c r="C32" s="444"/>
      <c r="D32" s="444"/>
      <c r="E32" s="444"/>
      <c r="F32" s="444"/>
      <c r="G32" s="444"/>
      <c r="H32" s="444"/>
      <c r="I32" s="444"/>
      <c r="J32" s="444"/>
      <c r="K32" s="444"/>
      <c r="L32" s="444"/>
      <c r="M32" s="444"/>
      <c r="N32" s="444"/>
    </row>
    <row r="33" spans="2:14" ht="4" customHeight="1">
      <c r="B33" s="376"/>
      <c r="C33" s="429"/>
      <c r="D33" s="429"/>
      <c r="E33" s="429"/>
      <c r="F33" s="429"/>
      <c r="G33" s="429"/>
      <c r="H33" s="429"/>
      <c r="I33" s="429"/>
      <c r="J33" s="429"/>
      <c r="K33" s="429"/>
      <c r="L33" s="429"/>
      <c r="M33" s="429"/>
      <c r="N33" s="429"/>
    </row>
    <row r="34" spans="2:14" ht="56.5" customHeight="1">
      <c r="B34" s="376"/>
      <c r="C34" s="427" t="s">
        <v>251</v>
      </c>
      <c r="D34" s="428"/>
      <c r="E34" s="428"/>
      <c r="F34" s="428"/>
      <c r="G34" s="428"/>
      <c r="H34" s="428"/>
      <c r="I34" s="428"/>
      <c r="J34" s="428"/>
      <c r="K34" s="428"/>
      <c r="L34" s="428"/>
      <c r="M34" s="428"/>
      <c r="N34" s="428"/>
    </row>
    <row r="35" spans="2:14" ht="9" customHeight="1">
      <c r="B35" s="376"/>
      <c r="C35" s="429"/>
      <c r="D35" s="429"/>
      <c r="E35" s="429"/>
      <c r="F35" s="429"/>
      <c r="G35" s="429"/>
      <c r="H35" s="429"/>
      <c r="I35" s="429"/>
      <c r="J35" s="429"/>
      <c r="K35" s="429"/>
      <c r="L35" s="429"/>
      <c r="M35" s="429"/>
      <c r="N35" s="429"/>
    </row>
    <row r="36" spans="2:14" ht="20" customHeight="1">
      <c r="B36" s="376"/>
      <c r="C36" s="404" t="s">
        <v>105</v>
      </c>
      <c r="D36" s="404" t="s">
        <v>0</v>
      </c>
      <c r="E36" s="377" t="s">
        <v>166</v>
      </c>
      <c r="F36" s="377" t="s">
        <v>106</v>
      </c>
      <c r="G36" s="377" t="s">
        <v>108</v>
      </c>
      <c r="H36" s="377" t="s">
        <v>107</v>
      </c>
      <c r="I36" s="377" t="s">
        <v>109</v>
      </c>
      <c r="J36" s="377" t="s">
        <v>103</v>
      </c>
      <c r="K36" s="377" t="s">
        <v>104</v>
      </c>
      <c r="L36" s="377" t="s">
        <v>101</v>
      </c>
      <c r="M36" s="433" t="s">
        <v>171</v>
      </c>
      <c r="N36" s="433"/>
    </row>
    <row r="37" spans="2:14" ht="9" customHeight="1">
      <c r="B37" s="376"/>
      <c r="C37" s="430"/>
      <c r="D37" s="430"/>
      <c r="E37" s="430"/>
      <c r="F37" s="430"/>
      <c r="G37" s="430"/>
      <c r="H37" s="430"/>
      <c r="I37" s="430"/>
      <c r="J37" s="430"/>
      <c r="K37" s="430"/>
      <c r="L37" s="430"/>
      <c r="M37" s="430"/>
      <c r="N37" s="430"/>
    </row>
    <row r="38" ht="12.75">
      <c r="D38" s="423"/>
    </row>
  </sheetData>
  <mergeCells count="46">
    <mergeCell ref="C9:N9"/>
    <mergeCell ref="C22:N22"/>
    <mergeCell ref="C31:N31"/>
    <mergeCell ref="C32:N32"/>
    <mergeCell ref="C10:N10"/>
    <mergeCell ref="C30:N30"/>
    <mergeCell ref="C14:D14"/>
    <mergeCell ref="E14:F14"/>
    <mergeCell ref="G14:H14"/>
    <mergeCell ref="I14:J14"/>
    <mergeCell ref="C21:N21"/>
    <mergeCell ref="C19:N19"/>
    <mergeCell ref="C17:N17"/>
    <mergeCell ref="C25:N25"/>
    <mergeCell ref="C11:N11"/>
    <mergeCell ref="K14:L14"/>
    <mergeCell ref="C2:N2"/>
    <mergeCell ref="C3:N3"/>
    <mergeCell ref="C8:N8"/>
    <mergeCell ref="F5:N5"/>
    <mergeCell ref="C4:N4"/>
    <mergeCell ref="C5:E5"/>
    <mergeCell ref="C6:E6"/>
    <mergeCell ref="F7:N7"/>
    <mergeCell ref="C7:E7"/>
    <mergeCell ref="C34:N34"/>
    <mergeCell ref="C33:N33"/>
    <mergeCell ref="C35:N35"/>
    <mergeCell ref="C37:N37"/>
    <mergeCell ref="G20:H20"/>
    <mergeCell ref="G28:H28"/>
    <mergeCell ref="M36:N36"/>
    <mergeCell ref="C27:N27"/>
    <mergeCell ref="C29:N29"/>
    <mergeCell ref="C20:D20"/>
    <mergeCell ref="E20:F20"/>
    <mergeCell ref="C28:D28"/>
    <mergeCell ref="E28:F28"/>
    <mergeCell ref="C26:N26"/>
    <mergeCell ref="C24:N24"/>
    <mergeCell ref="C23:N23"/>
    <mergeCell ref="C18:N18"/>
    <mergeCell ref="C16:N16"/>
    <mergeCell ref="C13:N13"/>
    <mergeCell ref="C15:N15"/>
    <mergeCell ref="C12:N12"/>
  </mergeCells>
  <hyperlinks>
    <hyperlink ref="C14" location="'Schritt 1'!B2" display="Schritt 1"/>
    <hyperlink ref="E14" location="'Schritt 2'!B2" display="Schritt 2"/>
    <hyperlink ref="C20" location="'Beispiel FIAS'!B2" display="Beispiel FIAS"/>
    <hyperlink ref="E20" location="'Tabellen 4 und 5 im Bericht'!B2" display="Tabellen 4 und 5 im Bericht"/>
    <hyperlink ref="C28" location="Kostenkorrektur!B2" display="Kostenkorrektur"/>
    <hyperlink ref="E28" location="Lohnunterschiede!B2" display="Lohnunterschiede"/>
    <hyperlink ref="G14" location="'Schritt 3'!B2" display="Schritt 3"/>
    <hyperlink ref="I14:J14" location="'Schritt 4'!B2" display="Schritt 4"/>
    <hyperlink ref="E36" location="FPA!B2" display="FPA"/>
    <hyperlink ref="F36" location="OMP!B2" display="OMP"/>
    <hyperlink ref="G36" location="TAFF!B2" display="TAFF"/>
    <hyperlink ref="H36" location="OTAF!B2" display="OTAF"/>
    <hyperlink ref="I36" location="UNIS!B2" display="UNIS"/>
    <hyperlink ref="J36" location="CHUV!B2" display="CHUV"/>
    <hyperlink ref="K36" location="FIVTI!B2" display="FIVTI"/>
    <hyperlink ref="L36" location="aaa!B2" display="aaa"/>
    <hyperlink ref="C5:D5" location="Übersicht!C9" display="  Anhang A)  Derzeitige IFI-Kosten"/>
    <hyperlink ref="C6:D6" location="Übersicht!C23" display="  Anhang B)  Korrigierte IFI-Kosten"/>
    <hyperlink ref="C7:D7" location="Übersicht!C31" display="  Anhang C)  Zentren"/>
    <hyperlink ref="G20:H20" location="Übersicht!C2" display="zum Seitenanfang"/>
    <hyperlink ref="G28:H28" location="Übersicht!C2" display="zum Seitenanfang"/>
    <hyperlink ref="M36:N36" location="Übersicht!C2" display="zum Seitenanfang "/>
    <hyperlink ref="K14:L14" location="Übersicht!C2" display="zum Seitenanfang"/>
    <hyperlink ref="D36" location="FIAS!B2" display="FIAS"/>
    <hyperlink ref="C36" location="GSR!B2" display="GSR"/>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A326B-CC16-4CC4-976D-5AA460CCB272}">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299</v>
      </c>
      <c r="F2" s="348" t="s">
        <v>187</v>
      </c>
      <c r="G2" s="344" t="s">
        <v>186</v>
      </c>
      <c r="H2" s="457" t="s">
        <v>161</v>
      </c>
      <c r="I2" s="457"/>
    </row>
    <row r="3" ht="12.5" customHeight="1" thickBot="1">
      <c r="B3" s="129"/>
    </row>
    <row r="4" spans="1:113" s="200" customFormat="1" ht="20" customHeight="1" thickBot="1" thickTop="1">
      <c r="A4" s="48"/>
      <c r="B4" s="198" t="s">
        <v>111</v>
      </c>
      <c r="C4" s="202">
        <v>16</v>
      </c>
      <c r="D4" s="203" t="s">
        <v>114</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15</v>
      </c>
      <c r="D8" s="213">
        <v>9.68</v>
      </c>
      <c r="E8" s="213">
        <v>0.15</v>
      </c>
      <c r="F8" s="213">
        <v>0.8837209302325582</v>
      </c>
      <c r="G8" s="14">
        <v>1195397.992248062</v>
      </c>
      <c r="H8" s="14">
        <v>90098.75</v>
      </c>
      <c r="I8" s="15">
        <v>192158.33333333334</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9</v>
      </c>
      <c r="D9" s="219">
        <v>6.42</v>
      </c>
      <c r="E9" s="219">
        <v>0.5930232558139535</v>
      </c>
      <c r="F9" s="219">
        <v>0.8</v>
      </c>
      <c r="G9" s="18">
        <v>729757.1627906977</v>
      </c>
      <c r="H9" s="18">
        <v>90098.75</v>
      </c>
      <c r="I9" s="19">
        <v>139433.33333333334</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2</v>
      </c>
      <c r="D10" s="227">
        <v>1.6</v>
      </c>
      <c r="E10" s="227">
        <v>0.8</v>
      </c>
      <c r="F10" s="227">
        <v>0.8</v>
      </c>
      <c r="G10" s="226">
        <v>145657</v>
      </c>
      <c r="H10" s="226">
        <v>90098.75</v>
      </c>
      <c r="I10" s="228">
        <v>91972.5</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5</v>
      </c>
      <c r="D11" s="219">
        <v>3.11</v>
      </c>
      <c r="E11" s="219">
        <v>0.4</v>
      </c>
      <c r="F11" s="219">
        <v>0.8837209302325582</v>
      </c>
      <c r="G11" s="18">
        <v>450290.8294573644</v>
      </c>
      <c r="H11" s="18">
        <v>97720</v>
      </c>
      <c r="I11" s="19">
        <v>192158.33333333334</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1</v>
      </c>
      <c r="D12" s="227">
        <v>0.88</v>
      </c>
      <c r="E12" s="227">
        <v>0.8837209302325582</v>
      </c>
      <c r="F12" s="227">
        <v>0.8837209302325582</v>
      </c>
      <c r="G12" s="226">
        <v>86357</v>
      </c>
      <c r="H12" s="226">
        <v>97720</v>
      </c>
      <c r="I12" s="228">
        <v>97720</v>
      </c>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1</v>
      </c>
      <c r="D13" s="238">
        <v>0.15</v>
      </c>
      <c r="E13" s="238">
        <v>0.15</v>
      </c>
      <c r="F13" s="238">
        <v>0.15</v>
      </c>
      <c r="G13" s="46">
        <v>15350</v>
      </c>
      <c r="H13" s="46">
        <v>102333.33333333334</v>
      </c>
      <c r="I13" s="47">
        <v>102333.33333333334</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302000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129</v>
      </c>
      <c r="G16" s="241">
        <f>G15/42</f>
        <v>7190.476190476191</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148</v>
      </c>
      <c r="AF20" s="303"/>
    </row>
    <row r="21" ht="14" thickBot="1"/>
    <row r="22" spans="2:7" ht="30" customHeight="1" thickBot="1" thickTop="1">
      <c r="B22" s="5" t="s">
        <v>173</v>
      </c>
      <c r="C22" s="604" t="s">
        <v>3</v>
      </c>
      <c r="D22" s="604"/>
      <c r="E22" s="605"/>
      <c r="F22" s="7" t="s">
        <v>4</v>
      </c>
      <c r="G22" s="8" t="s">
        <v>5</v>
      </c>
    </row>
    <row r="23" spans="2:7" ht="20" customHeight="1">
      <c r="B23" s="12" t="s">
        <v>6</v>
      </c>
      <c r="C23" s="483" t="s">
        <v>7</v>
      </c>
      <c r="D23" s="483"/>
      <c r="E23" s="484"/>
      <c r="F23" s="14">
        <v>383.7085714285714</v>
      </c>
      <c r="G23" s="15">
        <v>26461.187513216122</v>
      </c>
    </row>
    <row r="24" spans="2:7" ht="20" customHeight="1">
      <c r="B24" s="472" t="s">
        <v>6</v>
      </c>
      <c r="C24" s="481" t="s">
        <v>8</v>
      </c>
      <c r="D24" s="481"/>
      <c r="E24" s="482"/>
      <c r="F24" s="18">
        <v>239.99714285714285</v>
      </c>
      <c r="G24" s="19">
        <v>14868.667768818656</v>
      </c>
    </row>
    <row r="25" spans="2:19" ht="20" customHeight="1">
      <c r="B25" s="472"/>
      <c r="C25" s="481" t="s">
        <v>9</v>
      </c>
      <c r="D25" s="481"/>
      <c r="E25" s="482"/>
      <c r="F25" s="18">
        <v>137.64000000000001</v>
      </c>
      <c r="G25" s="19">
        <v>11253.191768532077</v>
      </c>
      <c r="M25" s="323"/>
      <c r="N25" s="323"/>
      <c r="O25" s="323"/>
      <c r="P25" s="323"/>
      <c r="Q25" s="323"/>
      <c r="R25" s="323"/>
      <c r="S25" s="323"/>
    </row>
    <row r="26" spans="2:19" ht="20" customHeight="1">
      <c r="B26" s="473"/>
      <c r="C26" s="479" t="s">
        <v>10</v>
      </c>
      <c r="D26" s="479"/>
      <c r="E26" s="480"/>
      <c r="F26" s="21">
        <v>6.071428571428571</v>
      </c>
      <c r="G26" s="22">
        <v>339.32797586538715</v>
      </c>
      <c r="L26" s="191"/>
      <c r="M26" s="324"/>
      <c r="N26" s="325"/>
      <c r="O26" s="325"/>
      <c r="P26" s="325"/>
      <c r="Q26" s="325"/>
      <c r="R26" s="326"/>
      <c r="S26" s="326"/>
    </row>
    <row r="27" spans="2:19" ht="20" customHeight="1">
      <c r="B27" s="474" t="s">
        <v>11</v>
      </c>
      <c r="C27" s="465" t="s">
        <v>8</v>
      </c>
      <c r="D27" s="465"/>
      <c r="E27" s="466"/>
      <c r="F27" s="172">
        <v>96.85428571428571</v>
      </c>
      <c r="G27" s="173">
        <v>5942.152044173368</v>
      </c>
      <c r="L27" s="327"/>
      <c r="M27" s="328"/>
      <c r="N27" s="329"/>
      <c r="R27" s="330"/>
      <c r="S27" s="330"/>
    </row>
    <row r="28" spans="2:19" ht="20" customHeight="1">
      <c r="B28" s="475"/>
      <c r="C28" s="463" t="s">
        <v>9</v>
      </c>
      <c r="D28" s="463"/>
      <c r="E28" s="464"/>
      <c r="F28" s="172">
        <v>41.92571428571429</v>
      </c>
      <c r="G28" s="173">
        <v>2936.5176138136853</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16.285714285714285</v>
      </c>
      <c r="G30" s="173">
        <v>1049.875511961706</v>
      </c>
      <c r="L30" s="191"/>
      <c r="M30" s="328"/>
      <c r="N30" s="325"/>
      <c r="O30" s="325"/>
      <c r="P30" s="325"/>
      <c r="Q30" s="325"/>
      <c r="R30" s="326"/>
      <c r="S30" s="326"/>
    </row>
    <row r="31" spans="2:19" ht="20" customHeight="1">
      <c r="B31" s="475"/>
      <c r="C31" s="463" t="s">
        <v>9</v>
      </c>
      <c r="D31" s="463"/>
      <c r="E31" s="464"/>
      <c r="F31" s="172">
        <v>6.857142857142857</v>
      </c>
      <c r="G31" s="173">
        <v>559.8449325115081</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126.85714285714286</v>
      </c>
      <c r="G33" s="173">
        <v>7876.640212683581</v>
      </c>
    </row>
    <row r="34" spans="2:7" ht="20" customHeight="1">
      <c r="B34" s="469"/>
      <c r="C34" s="463" t="s">
        <v>9</v>
      </c>
      <c r="D34" s="463"/>
      <c r="E34" s="464"/>
      <c r="F34" s="172">
        <v>88.85714285714286</v>
      </c>
      <c r="G34" s="173">
        <v>7756.829222206884</v>
      </c>
    </row>
    <row r="35" spans="2:7" ht="20" customHeight="1" thickBot="1">
      <c r="B35" s="470"/>
      <c r="C35" s="461" t="s">
        <v>10</v>
      </c>
      <c r="D35" s="461"/>
      <c r="E35" s="462"/>
      <c r="F35" s="176">
        <v>6.071428571428571</v>
      </c>
      <c r="G35" s="177">
        <v>339.32797586538715</v>
      </c>
    </row>
    <row r="36" ht="14" thickTop="1"/>
  </sheetData>
  <mergeCells count="29">
    <mergeCell ref="H2:I2"/>
    <mergeCell ref="C24:E24"/>
    <mergeCell ref="C23:E23"/>
    <mergeCell ref="B24:B26"/>
    <mergeCell ref="B27:B29"/>
    <mergeCell ref="C27:E27"/>
    <mergeCell ref="C26:E26"/>
    <mergeCell ref="C25:E25"/>
    <mergeCell ref="B30:B32"/>
    <mergeCell ref="B33:B35"/>
    <mergeCell ref="C30:E30"/>
    <mergeCell ref="C29:E29"/>
    <mergeCell ref="C28:E28"/>
    <mergeCell ref="C35:E35"/>
    <mergeCell ref="C34:E34"/>
    <mergeCell ref="C33:E33"/>
    <mergeCell ref="C32:E32"/>
    <mergeCell ref="C31:E31"/>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FPA!B2" display="  FPA &gt;&gt;"/>
    <hyperlink ref="F2" location="FIAS!B2" display="&lt;&lt; FIAS  "/>
  </hyperlink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35CE-06DA-41F2-8528-5ED463C89DDE}">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298</v>
      </c>
      <c r="G2" s="344" t="s">
        <v>185</v>
      </c>
      <c r="H2" s="457" t="s">
        <v>161</v>
      </c>
      <c r="I2" s="457"/>
    </row>
    <row r="3" ht="12.5" customHeight="1" thickBot="1">
      <c r="B3" s="129"/>
    </row>
    <row r="4" spans="1:113" s="200" customFormat="1" ht="20" customHeight="1" thickBot="1" thickTop="1">
      <c r="A4" s="48"/>
      <c r="B4" s="198" t="s">
        <v>111</v>
      </c>
      <c r="C4" s="202">
        <v>20</v>
      </c>
      <c r="D4" s="203" t="s">
        <v>113</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14</v>
      </c>
      <c r="D8" s="213">
        <v>8.6</v>
      </c>
      <c r="E8" s="213">
        <v>0.1</v>
      </c>
      <c r="F8" s="213">
        <v>1</v>
      </c>
      <c r="G8" s="14">
        <v>811132.8</v>
      </c>
      <c r="H8" s="14">
        <v>18000</v>
      </c>
      <c r="I8" s="15">
        <v>182859</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7</v>
      </c>
      <c r="D9" s="219">
        <v>3.7</v>
      </c>
      <c r="E9" s="219">
        <v>0.1</v>
      </c>
      <c r="F9" s="219">
        <v>0.8</v>
      </c>
      <c r="G9" s="18">
        <v>332493</v>
      </c>
      <c r="H9" s="18">
        <v>71500</v>
      </c>
      <c r="I9" s="19">
        <v>108680</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1</v>
      </c>
      <c r="D10" s="227">
        <v>0.7</v>
      </c>
      <c r="E10" s="227">
        <v>0.7</v>
      </c>
      <c r="F10" s="227">
        <v>0.7</v>
      </c>
      <c r="G10" s="226">
        <v>50050</v>
      </c>
      <c r="H10" s="226">
        <v>71500</v>
      </c>
      <c r="I10" s="228">
        <v>71500</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5</v>
      </c>
      <c r="D11" s="219">
        <v>3.6</v>
      </c>
      <c r="E11" s="219">
        <v>0.2</v>
      </c>
      <c r="F11" s="219">
        <v>1</v>
      </c>
      <c r="G11" s="18">
        <v>419239.8</v>
      </c>
      <c r="H11" s="18">
        <v>94250</v>
      </c>
      <c r="I11" s="19">
        <v>182859</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0</v>
      </c>
      <c r="D12" s="227"/>
      <c r="E12" s="227"/>
      <c r="F12" s="227"/>
      <c r="G12" s="226"/>
      <c r="H12" s="226"/>
      <c r="I12" s="228"/>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2</v>
      </c>
      <c r="D13" s="238">
        <v>1.3</v>
      </c>
      <c r="E13" s="238">
        <v>0.5</v>
      </c>
      <c r="F13" s="238">
        <v>0.8</v>
      </c>
      <c r="G13" s="46">
        <v>59400</v>
      </c>
      <c r="H13" s="46">
        <v>18000</v>
      </c>
      <c r="I13" s="47">
        <v>90000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190000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19</v>
      </c>
      <c r="G16" s="241">
        <f>G15/47</f>
        <v>4042.553191489362</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149</v>
      </c>
      <c r="AF20" s="303"/>
    </row>
    <row r="21" ht="14" thickBot="1"/>
    <row r="22" spans="2:7" ht="30" customHeight="1" thickBot="1" thickTop="1">
      <c r="B22" s="5" t="s">
        <v>172</v>
      </c>
      <c r="C22" s="604" t="s">
        <v>3</v>
      </c>
      <c r="D22" s="604"/>
      <c r="E22" s="605"/>
      <c r="F22" s="7" t="s">
        <v>4</v>
      </c>
      <c r="G22" s="8" t="s">
        <v>5</v>
      </c>
    </row>
    <row r="23" spans="2:7" ht="20" customHeight="1">
      <c r="B23" s="12" t="s">
        <v>6</v>
      </c>
      <c r="C23" s="483" t="s">
        <v>7</v>
      </c>
      <c r="D23" s="483"/>
      <c r="E23" s="484"/>
      <c r="F23" s="14">
        <v>354</v>
      </c>
      <c r="G23" s="15">
        <v>17151.15915236494</v>
      </c>
    </row>
    <row r="24" spans="2:7" ht="20" customHeight="1">
      <c r="B24" s="472" t="s">
        <v>6</v>
      </c>
      <c r="C24" s="481" t="s">
        <v>8</v>
      </c>
      <c r="D24" s="481"/>
      <c r="E24" s="482"/>
      <c r="F24" s="18">
        <v>152</v>
      </c>
      <c r="G24" s="19">
        <v>7009.901451964061</v>
      </c>
    </row>
    <row r="25" spans="2:19" ht="20" customHeight="1">
      <c r="B25" s="472"/>
      <c r="C25" s="481" t="s">
        <v>9</v>
      </c>
      <c r="D25" s="481"/>
      <c r="E25" s="482"/>
      <c r="F25" s="18">
        <v>148</v>
      </c>
      <c r="G25" s="19">
        <v>8865.448763574994</v>
      </c>
      <c r="M25" s="323"/>
      <c r="N25" s="323"/>
      <c r="O25" s="323"/>
      <c r="P25" s="323"/>
      <c r="Q25" s="323"/>
      <c r="R25" s="323"/>
      <c r="S25" s="323"/>
    </row>
    <row r="26" spans="2:19" ht="20" customHeight="1">
      <c r="B26" s="473"/>
      <c r="C26" s="479" t="s">
        <v>10</v>
      </c>
      <c r="D26" s="479"/>
      <c r="E26" s="480"/>
      <c r="F26" s="21">
        <v>54</v>
      </c>
      <c r="G26" s="22">
        <v>1275.8089368258861</v>
      </c>
      <c r="L26" s="191"/>
      <c r="M26" s="324"/>
      <c r="N26" s="325"/>
      <c r="O26" s="325"/>
      <c r="P26" s="325"/>
      <c r="Q26" s="325"/>
      <c r="R26" s="326"/>
      <c r="S26" s="326"/>
    </row>
    <row r="27" spans="2:19" ht="20" customHeight="1">
      <c r="B27" s="474" t="s">
        <v>11</v>
      </c>
      <c r="C27" s="465" t="s">
        <v>8</v>
      </c>
      <c r="D27" s="465"/>
      <c r="E27" s="466"/>
      <c r="F27" s="172">
        <v>25</v>
      </c>
      <c r="G27" s="173">
        <v>1138.602963723897</v>
      </c>
      <c r="L27" s="327"/>
      <c r="M27" s="328"/>
      <c r="N27" s="329"/>
      <c r="R27" s="330"/>
      <c r="S27" s="330"/>
    </row>
    <row r="28" spans="2:19" ht="20" customHeight="1">
      <c r="B28" s="475"/>
      <c r="C28" s="463" t="s">
        <v>9</v>
      </c>
      <c r="D28" s="463"/>
      <c r="E28" s="464"/>
      <c r="F28" s="172">
        <v>22</v>
      </c>
      <c r="G28" s="173">
        <v>1171.1381897563838</v>
      </c>
      <c r="L28" s="191"/>
      <c r="M28" s="328"/>
      <c r="N28" s="331"/>
      <c r="O28" s="325"/>
      <c r="P28" s="325"/>
      <c r="Q28" s="325"/>
      <c r="R28" s="326"/>
      <c r="S28" s="326"/>
    </row>
    <row r="29" spans="2:19" ht="20" customHeight="1">
      <c r="B29" s="476"/>
      <c r="C29" s="467" t="s">
        <v>10</v>
      </c>
      <c r="D29" s="467"/>
      <c r="E29" s="468"/>
      <c r="F29" s="174">
        <v>3</v>
      </c>
      <c r="G29" s="175">
        <v>27.73497688751926</v>
      </c>
      <c r="L29" s="327"/>
      <c r="M29" s="328"/>
      <c r="N29" s="329"/>
      <c r="O29" s="329"/>
      <c r="P29" s="329"/>
      <c r="Q29" s="329"/>
      <c r="R29" s="332"/>
      <c r="S29" s="332"/>
    </row>
    <row r="30" spans="2:19" ht="20" customHeight="1">
      <c r="B30" s="474" t="s">
        <v>14</v>
      </c>
      <c r="C30" s="465" t="s">
        <v>8</v>
      </c>
      <c r="D30" s="465"/>
      <c r="E30" s="466"/>
      <c r="F30" s="172">
        <v>44</v>
      </c>
      <c r="G30" s="173">
        <v>2152.5221551010395</v>
      </c>
      <c r="L30" s="191"/>
      <c r="M30" s="328"/>
      <c r="N30" s="325"/>
      <c r="O30" s="325"/>
      <c r="P30" s="325"/>
      <c r="Q30" s="325"/>
      <c r="R30" s="326"/>
      <c r="S30" s="326"/>
    </row>
    <row r="31" spans="2:19" ht="20" customHeight="1">
      <c r="B31" s="475"/>
      <c r="C31" s="463" t="s">
        <v>9</v>
      </c>
      <c r="D31" s="463"/>
      <c r="E31" s="464"/>
      <c r="F31" s="172">
        <v>65</v>
      </c>
      <c r="G31" s="173">
        <v>3636.0187114763726</v>
      </c>
      <c r="L31" s="327"/>
      <c r="M31" s="328"/>
      <c r="N31" s="325"/>
      <c r="O31" s="325"/>
      <c r="P31" s="325"/>
      <c r="Q31" s="325"/>
      <c r="R31" s="324"/>
      <c r="S31" s="324"/>
    </row>
    <row r="32" spans="2:19" ht="20" customHeight="1">
      <c r="B32" s="476"/>
      <c r="C32" s="467" t="s">
        <v>10</v>
      </c>
      <c r="D32" s="467"/>
      <c r="E32" s="468"/>
      <c r="F32" s="174">
        <v>4</v>
      </c>
      <c r="G32" s="175">
        <v>36.97996918335901</v>
      </c>
      <c r="L32" s="191"/>
      <c r="M32" s="324"/>
      <c r="N32" s="325"/>
      <c r="O32" s="310"/>
      <c r="P32" s="310"/>
      <c r="Q32" s="189"/>
      <c r="R32" s="189"/>
      <c r="S32" s="189"/>
    </row>
    <row r="33" spans="2:7" ht="20" customHeight="1">
      <c r="B33" s="611" t="s">
        <v>15</v>
      </c>
      <c r="C33" s="465" t="s">
        <v>8</v>
      </c>
      <c r="D33" s="465"/>
      <c r="E33" s="466"/>
      <c r="F33" s="172">
        <v>83</v>
      </c>
      <c r="G33" s="173">
        <v>3718.776333139125</v>
      </c>
    </row>
    <row r="34" spans="2:7" ht="20" customHeight="1">
      <c r="B34" s="469"/>
      <c r="C34" s="463" t="s">
        <v>9</v>
      </c>
      <c r="D34" s="463"/>
      <c r="E34" s="464"/>
      <c r="F34" s="172">
        <v>61</v>
      </c>
      <c r="G34" s="173">
        <v>4058.2918623422365</v>
      </c>
    </row>
    <row r="35" spans="2:7" ht="20" customHeight="1" thickBot="1">
      <c r="B35" s="470"/>
      <c r="C35" s="461" t="s">
        <v>10</v>
      </c>
      <c r="D35" s="461"/>
      <c r="E35" s="462"/>
      <c r="F35" s="176">
        <v>47</v>
      </c>
      <c r="G35" s="177">
        <v>1211.0939907550078</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GSR!B2" display="  GSR &gt;&gt;"/>
  </hyperlink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F3F03-39F5-4FF5-9F63-94049196F374}">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297</v>
      </c>
      <c r="F2" s="348" t="s">
        <v>202</v>
      </c>
      <c r="G2" s="344" t="s">
        <v>201</v>
      </c>
      <c r="H2" s="457" t="s">
        <v>161</v>
      </c>
      <c r="I2" s="457"/>
    </row>
    <row r="3" ht="12.5" customHeight="1" thickBot="1">
      <c r="B3" s="129"/>
    </row>
    <row r="4" spans="1:113" s="200" customFormat="1" ht="20" customHeight="1" thickBot="1" thickTop="1">
      <c r="A4" s="48"/>
      <c r="B4" s="198" t="s">
        <v>111</v>
      </c>
      <c r="C4" s="202">
        <v>27</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31</v>
      </c>
      <c r="D8" s="213">
        <v>23.3</v>
      </c>
      <c r="E8" s="213">
        <v>0.08244274809160307</v>
      </c>
      <c r="F8" s="213">
        <v>1.099236641221374</v>
      </c>
      <c r="G8" s="14">
        <v>1456423.5999999999</v>
      </c>
      <c r="H8" s="14">
        <v>21840</v>
      </c>
      <c r="I8" s="15">
        <v>254252</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220">
        <v>25</v>
      </c>
      <c r="D9" s="221">
        <v>21.7</v>
      </c>
      <c r="E9" s="219">
        <v>0.08244274809160307</v>
      </c>
      <c r="F9" s="219">
        <v>1.099236641221374</v>
      </c>
      <c r="G9" s="18">
        <v>1291253.5</v>
      </c>
      <c r="H9" s="18">
        <v>21840</v>
      </c>
      <c r="I9" s="19">
        <v>155890.00000000003</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9">
        <v>1</v>
      </c>
      <c r="D10" s="230">
        <v>1</v>
      </c>
      <c r="E10" s="227">
        <v>1</v>
      </c>
      <c r="F10" s="227">
        <v>1</v>
      </c>
      <c r="G10" s="226">
        <v>77608</v>
      </c>
      <c r="H10" s="229">
        <v>77608</v>
      </c>
      <c r="I10" s="228">
        <v>77608</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220">
        <v>4</v>
      </c>
      <c r="D11" s="221">
        <v>1.15</v>
      </c>
      <c r="E11" s="219">
        <v>0.15</v>
      </c>
      <c r="F11" s="219">
        <v>0.5</v>
      </c>
      <c r="G11" s="18">
        <v>130970.1</v>
      </c>
      <c r="H11" s="18">
        <v>77608</v>
      </c>
      <c r="I11" s="19">
        <v>254252</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9">
        <v>1</v>
      </c>
      <c r="D12" s="230">
        <v>0.5</v>
      </c>
      <c r="E12" s="227">
        <v>0.5</v>
      </c>
      <c r="F12" s="227">
        <v>0.5</v>
      </c>
      <c r="G12" s="226">
        <v>38804</v>
      </c>
      <c r="H12" s="226">
        <v>77608</v>
      </c>
      <c r="I12" s="228">
        <v>77608</v>
      </c>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2</v>
      </c>
      <c r="D13" s="238">
        <v>0.45</v>
      </c>
      <c r="E13" s="238">
        <v>0.15</v>
      </c>
      <c r="F13" s="238">
        <v>0.3</v>
      </c>
      <c r="G13" s="46">
        <v>34200</v>
      </c>
      <c r="H13" s="46">
        <v>60000</v>
      </c>
      <c r="I13" s="47">
        <v>108000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501738</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128</v>
      </c>
      <c r="G16" s="241">
        <f>G15/44</f>
        <v>11403.136363636364</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150</v>
      </c>
      <c r="AF20" s="303"/>
    </row>
    <row r="21" ht="14" thickBot="1"/>
    <row r="22" spans="2:7" ht="30" customHeight="1" thickBot="1" thickTop="1">
      <c r="B22" s="347" t="s">
        <v>174</v>
      </c>
      <c r="C22" s="604" t="s">
        <v>3</v>
      </c>
      <c r="D22" s="604"/>
      <c r="E22" s="605"/>
      <c r="F22" s="7" t="s">
        <v>4</v>
      </c>
      <c r="G22" s="8" t="s">
        <v>5</v>
      </c>
    </row>
    <row r="23" spans="2:7" ht="20" customHeight="1">
      <c r="B23" s="12" t="s">
        <v>6</v>
      </c>
      <c r="C23" s="483" t="s">
        <v>7</v>
      </c>
      <c r="D23" s="483"/>
      <c r="E23" s="484"/>
      <c r="F23" s="14">
        <v>894</v>
      </c>
      <c r="G23" s="15">
        <v>29811.388222464557</v>
      </c>
    </row>
    <row r="24" spans="2:7" ht="20" customHeight="1">
      <c r="B24" s="472" t="s">
        <v>6</v>
      </c>
      <c r="C24" s="481" t="s">
        <v>8</v>
      </c>
      <c r="D24" s="481"/>
      <c r="E24" s="482"/>
      <c r="F24" s="18">
        <v>830</v>
      </c>
      <c r="G24" s="19">
        <v>26208.98691384951</v>
      </c>
    </row>
    <row r="25" spans="2:19" ht="20" customHeight="1">
      <c r="B25" s="472"/>
      <c r="C25" s="481" t="s">
        <v>9</v>
      </c>
      <c r="D25" s="481"/>
      <c r="E25" s="482"/>
      <c r="F25" s="18">
        <v>46</v>
      </c>
      <c r="G25" s="19">
        <v>2856.4907306434025</v>
      </c>
      <c r="M25" s="323"/>
      <c r="N25" s="323"/>
      <c r="O25" s="323"/>
      <c r="P25" s="323"/>
      <c r="Q25" s="323"/>
      <c r="R25" s="323"/>
      <c r="S25" s="323"/>
    </row>
    <row r="26" spans="2:19" ht="20" customHeight="1">
      <c r="B26" s="473"/>
      <c r="C26" s="479" t="s">
        <v>10</v>
      </c>
      <c r="D26" s="479"/>
      <c r="E26" s="480"/>
      <c r="F26" s="21">
        <v>18</v>
      </c>
      <c r="G26" s="22">
        <v>745.9105779716467</v>
      </c>
      <c r="L26" s="191"/>
      <c r="M26" s="324"/>
      <c r="N26" s="325"/>
      <c r="O26" s="325"/>
      <c r="P26" s="325"/>
      <c r="Q26" s="325"/>
      <c r="R26" s="326"/>
      <c r="S26" s="326"/>
    </row>
    <row r="27" spans="2:19" ht="20" customHeight="1">
      <c r="B27" s="474" t="s">
        <v>11</v>
      </c>
      <c r="C27" s="465" t="s">
        <v>8</v>
      </c>
      <c r="D27" s="465"/>
      <c r="E27" s="466"/>
      <c r="F27" s="172">
        <v>428</v>
      </c>
      <c r="G27" s="173">
        <v>13005.504907306437</v>
      </c>
      <c r="L27" s="327"/>
      <c r="M27" s="328"/>
      <c r="N27" s="329"/>
      <c r="R27" s="330"/>
      <c r="S27" s="330"/>
    </row>
    <row r="28" spans="2:19" ht="20" customHeight="1">
      <c r="B28" s="475"/>
      <c r="C28" s="463" t="s">
        <v>9</v>
      </c>
      <c r="D28" s="463"/>
      <c r="E28" s="464"/>
      <c r="F28" s="172">
        <v>12</v>
      </c>
      <c r="G28" s="173">
        <v>507.7949836423119</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0</v>
      </c>
      <c r="G30" s="173">
        <v>0</v>
      </c>
      <c r="L30" s="191"/>
      <c r="M30" s="328"/>
      <c r="N30" s="325"/>
      <c r="O30" s="325"/>
      <c r="P30" s="325"/>
      <c r="Q30" s="325"/>
      <c r="R30" s="326"/>
      <c r="S30" s="326"/>
    </row>
    <row r="31" spans="2:19" ht="20" customHeight="1">
      <c r="B31" s="475"/>
      <c r="C31" s="463" t="s">
        <v>9</v>
      </c>
      <c r="D31" s="463"/>
      <c r="E31" s="464"/>
      <c r="F31" s="172">
        <v>0</v>
      </c>
      <c r="G31" s="173">
        <v>0</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402</v>
      </c>
      <c r="G33" s="173">
        <v>13203.482006543072</v>
      </c>
    </row>
    <row r="34" spans="2:7" ht="20" customHeight="1">
      <c r="B34" s="469"/>
      <c r="C34" s="463" t="s">
        <v>9</v>
      </c>
      <c r="D34" s="463"/>
      <c r="E34" s="464"/>
      <c r="F34" s="172">
        <v>34</v>
      </c>
      <c r="G34" s="173">
        <v>2348.6957470010907</v>
      </c>
    </row>
    <row r="35" spans="2:7" ht="20" customHeight="1" thickBot="1">
      <c r="B35" s="470"/>
      <c r="C35" s="461" t="s">
        <v>10</v>
      </c>
      <c r="D35" s="461"/>
      <c r="E35" s="462"/>
      <c r="F35" s="176">
        <v>18</v>
      </c>
      <c r="G35" s="177">
        <v>745.9105779716467</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OMP!B2" display="  OMP &gt;&gt;"/>
    <hyperlink ref="F2" location="GSR!B2" display="&lt;&lt; GSR  "/>
  </hyperlink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BC0A-D6CB-41B2-ABC9-118287487BCE}">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296</v>
      </c>
      <c r="F2" s="348" t="s">
        <v>200</v>
      </c>
      <c r="G2" s="344" t="s">
        <v>199</v>
      </c>
      <c r="H2" s="457" t="s">
        <v>161</v>
      </c>
      <c r="I2" s="457"/>
    </row>
    <row r="3" ht="12.5" customHeight="1" thickBot="1">
      <c r="B3" s="129"/>
    </row>
    <row r="4" spans="1:113" s="200" customFormat="1" ht="20" customHeight="1" thickBot="1" thickTop="1">
      <c r="A4" s="48"/>
      <c r="B4" s="198" t="s">
        <v>111</v>
      </c>
      <c r="C4" s="202">
        <v>9</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13</v>
      </c>
      <c r="D8" s="213">
        <v>7.8</v>
      </c>
      <c r="E8" s="213">
        <v>0.05</v>
      </c>
      <c r="F8" s="213">
        <v>0.8</v>
      </c>
      <c r="G8" s="14">
        <v>504364</v>
      </c>
      <c r="H8" s="14">
        <v>2250</v>
      </c>
      <c r="I8" s="214">
        <v>209600</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220">
        <v>10</v>
      </c>
      <c r="D9" s="221">
        <v>7.4</v>
      </c>
      <c r="E9" s="219">
        <v>0.6</v>
      </c>
      <c r="F9" s="219">
        <v>0.8</v>
      </c>
      <c r="G9" s="18">
        <v>451912</v>
      </c>
      <c r="H9" s="18">
        <v>2250</v>
      </c>
      <c r="I9" s="222">
        <v>160966.66666666666</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9">
        <v>0</v>
      </c>
      <c r="D10" s="231"/>
      <c r="E10" s="231"/>
      <c r="F10" s="231"/>
      <c r="G10" s="232"/>
      <c r="H10" s="232"/>
      <c r="I10" s="233"/>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220">
        <v>2</v>
      </c>
      <c r="D11" s="219">
        <v>0.35</v>
      </c>
      <c r="E11" s="219">
        <v>0.05</v>
      </c>
      <c r="F11" s="219">
        <v>0.3</v>
      </c>
      <c r="G11" s="19">
        <v>52452.00000000001</v>
      </c>
      <c r="H11" s="236">
        <v>139906.6666666667</v>
      </c>
      <c r="I11" s="222">
        <v>209600</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9">
        <v>0</v>
      </c>
      <c r="D12" s="227"/>
      <c r="E12" s="227"/>
      <c r="F12" s="227"/>
      <c r="G12" s="226"/>
      <c r="H12" s="226"/>
      <c r="I12" s="228"/>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1</v>
      </c>
      <c r="D13" s="238">
        <v>0.05</v>
      </c>
      <c r="E13" s="238">
        <v>0.05</v>
      </c>
      <c r="F13" s="238">
        <v>0.05</v>
      </c>
      <c r="G13" s="46">
        <v>6050</v>
      </c>
      <c r="H13" s="46">
        <v>121000</v>
      </c>
      <c r="I13" s="47">
        <v>121000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138024</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19</v>
      </c>
      <c r="G16" s="242">
        <f>G15/47</f>
        <v>2936.68085106383</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151</v>
      </c>
      <c r="AF20" s="303"/>
    </row>
    <row r="21" ht="14" thickBot="1"/>
    <row r="22" spans="2:7" ht="30" customHeight="1" thickBot="1" thickTop="1">
      <c r="B22" s="5" t="s">
        <v>175</v>
      </c>
      <c r="C22" s="604" t="s">
        <v>3</v>
      </c>
      <c r="D22" s="604"/>
      <c r="E22" s="605"/>
      <c r="F22" s="7" t="s">
        <v>4</v>
      </c>
      <c r="G22" s="8" t="s">
        <v>5</v>
      </c>
    </row>
    <row r="23" spans="2:7" ht="20" customHeight="1">
      <c r="B23" s="12" t="s">
        <v>6</v>
      </c>
      <c r="C23" s="483" t="s">
        <v>7</v>
      </c>
      <c r="D23" s="483"/>
      <c r="E23" s="484"/>
      <c r="F23" s="14">
        <v>313</v>
      </c>
      <c r="G23" s="15">
        <v>11504</v>
      </c>
    </row>
    <row r="24" spans="2:7" ht="20" customHeight="1">
      <c r="B24" s="472" t="s">
        <v>6</v>
      </c>
      <c r="C24" s="481" t="s">
        <v>8</v>
      </c>
      <c r="D24" s="481"/>
      <c r="E24" s="482"/>
      <c r="F24" s="18">
        <v>299.45</v>
      </c>
      <c r="G24" s="19">
        <v>10263</v>
      </c>
    </row>
    <row r="25" spans="2:19" ht="20" customHeight="1">
      <c r="B25" s="472"/>
      <c r="C25" s="481" t="s">
        <v>9</v>
      </c>
      <c r="D25" s="481"/>
      <c r="E25" s="482"/>
      <c r="F25" s="18">
        <v>12</v>
      </c>
      <c r="G25" s="19">
        <v>1107</v>
      </c>
      <c r="M25" s="323"/>
      <c r="N25" s="323"/>
      <c r="O25" s="323"/>
      <c r="P25" s="323"/>
      <c r="Q25" s="323"/>
      <c r="R25" s="323"/>
      <c r="S25" s="323"/>
    </row>
    <row r="26" spans="2:19" ht="20" customHeight="1">
      <c r="B26" s="473"/>
      <c r="C26" s="479" t="s">
        <v>10</v>
      </c>
      <c r="D26" s="479"/>
      <c r="E26" s="480"/>
      <c r="F26" s="21">
        <v>2</v>
      </c>
      <c r="G26" s="22">
        <v>134</v>
      </c>
      <c r="L26" s="191"/>
      <c r="M26" s="324"/>
      <c r="N26" s="325"/>
      <c r="O26" s="325"/>
      <c r="P26" s="325"/>
      <c r="Q26" s="325"/>
      <c r="R26" s="326"/>
      <c r="S26" s="326"/>
    </row>
    <row r="27" spans="2:19" ht="20" customHeight="1">
      <c r="B27" s="474" t="s">
        <v>11</v>
      </c>
      <c r="C27" s="465" t="s">
        <v>8</v>
      </c>
      <c r="D27" s="465"/>
      <c r="E27" s="466"/>
      <c r="F27" s="172">
        <v>165.25</v>
      </c>
      <c r="G27" s="173">
        <v>4608.7625</v>
      </c>
      <c r="L27" s="327"/>
      <c r="M27" s="328"/>
      <c r="N27" s="329"/>
      <c r="R27" s="330"/>
      <c r="S27" s="330"/>
    </row>
    <row r="28" spans="2:19" ht="20" customHeight="1">
      <c r="B28" s="475"/>
      <c r="C28" s="463" t="s">
        <v>9</v>
      </c>
      <c r="D28" s="463"/>
      <c r="E28" s="464"/>
      <c r="F28" s="172">
        <v>4</v>
      </c>
      <c r="G28" s="173">
        <v>340.6423188405798</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1</v>
      </c>
      <c r="G30" s="173">
        <v>66</v>
      </c>
      <c r="L30" s="191"/>
      <c r="M30" s="328"/>
      <c r="N30" s="325"/>
      <c r="O30" s="325"/>
      <c r="P30" s="325"/>
      <c r="Q30" s="325"/>
      <c r="R30" s="326"/>
      <c r="S30" s="326"/>
    </row>
    <row r="31" spans="2:19" ht="20" customHeight="1">
      <c r="B31" s="475"/>
      <c r="C31" s="463" t="s">
        <v>9</v>
      </c>
      <c r="D31" s="463"/>
      <c r="E31" s="464"/>
      <c r="F31" s="172">
        <v>0</v>
      </c>
      <c r="G31" s="173">
        <v>0</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133</v>
      </c>
      <c r="G33" s="173">
        <v>5588</v>
      </c>
    </row>
    <row r="34" spans="2:7" ht="20" customHeight="1">
      <c r="B34" s="469"/>
      <c r="C34" s="463" t="s">
        <v>9</v>
      </c>
      <c r="D34" s="463"/>
      <c r="E34" s="464"/>
      <c r="F34" s="172">
        <v>8</v>
      </c>
      <c r="G34" s="173">
        <v>766</v>
      </c>
    </row>
    <row r="35" spans="2:7" ht="20" customHeight="1" thickBot="1">
      <c r="B35" s="470"/>
      <c r="C35" s="461" t="s">
        <v>10</v>
      </c>
      <c r="D35" s="461"/>
      <c r="E35" s="462"/>
      <c r="F35" s="176">
        <v>2</v>
      </c>
      <c r="G35" s="177">
        <v>134</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TAFF!B2" display="  TAFF &gt;&gt;"/>
    <hyperlink ref="F2" location="FPA!B2" display="&lt;&lt; FPA  "/>
  </hyperlink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BDDD2-5317-439D-9E4E-7B56CBD34D28}">
  <sheetPr>
    <tabColor theme="7" tint="0.5999900102615356"/>
  </sheetPr>
  <dimension ref="A2:DI36"/>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295</v>
      </c>
      <c r="F2" s="348" t="s">
        <v>198</v>
      </c>
      <c r="G2" s="344" t="s">
        <v>197</v>
      </c>
      <c r="H2" s="457" t="s">
        <v>161</v>
      </c>
      <c r="I2" s="457"/>
    </row>
    <row r="3" ht="12.5" customHeight="1" thickBot="1">
      <c r="B3" s="129"/>
    </row>
    <row r="4" spans="1:113" s="200" customFormat="1" ht="20" customHeight="1" thickBot="1" thickTop="1">
      <c r="A4" s="48"/>
      <c r="B4" s="198" t="s">
        <v>111</v>
      </c>
      <c r="C4" s="202">
        <v>8</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123</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11</v>
      </c>
      <c r="D8" s="213">
        <v>6.1</v>
      </c>
      <c r="E8" s="213">
        <v>0.1</v>
      </c>
      <c r="F8" s="213">
        <v>1</v>
      </c>
      <c r="G8" s="14">
        <v>500000</v>
      </c>
      <c r="H8" s="215" t="s">
        <v>110</v>
      </c>
      <c r="I8" s="216" t="s">
        <v>110</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4</v>
      </c>
      <c r="D9" s="219">
        <v>2.8</v>
      </c>
      <c r="E9" s="219">
        <v>0.4</v>
      </c>
      <c r="F9" s="219">
        <v>0.8</v>
      </c>
      <c r="G9" s="18">
        <v>220000</v>
      </c>
      <c r="H9" s="245" t="s">
        <v>110</v>
      </c>
      <c r="I9" s="223" t="s">
        <v>110</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0</v>
      </c>
      <c r="D10" s="227"/>
      <c r="E10" s="227"/>
      <c r="F10" s="227"/>
      <c r="G10" s="226"/>
      <c r="H10" s="234"/>
      <c r="I10" s="235"/>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6</v>
      </c>
      <c r="D11" s="219">
        <v>2.5</v>
      </c>
      <c r="E11" s="219">
        <v>0.1</v>
      </c>
      <c r="F11" s="219">
        <v>1</v>
      </c>
      <c r="G11" s="18">
        <v>280000</v>
      </c>
      <c r="H11" s="245" t="s">
        <v>110</v>
      </c>
      <c r="I11" s="223" t="s">
        <v>110</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0</v>
      </c>
      <c r="D12" s="227"/>
      <c r="E12" s="227"/>
      <c r="F12" s="227"/>
      <c r="G12" s="226"/>
      <c r="H12" s="234"/>
      <c r="I12" s="235"/>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1</v>
      </c>
      <c r="D13" s="238">
        <v>0.8</v>
      </c>
      <c r="E13" s="238">
        <v>0.8</v>
      </c>
      <c r="F13" s="238">
        <v>0.8</v>
      </c>
      <c r="G13" s="246" t="s">
        <v>110</v>
      </c>
      <c r="H13" s="246" t="s">
        <v>110</v>
      </c>
      <c r="I13" s="239" t="s">
        <v>110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130000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88</v>
      </c>
      <c r="G16" s="241">
        <f>G15/40</f>
        <v>3250</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spans="2:113" s="48" customFormat="1" ht="20" customHeight="1" thickTop="1">
      <c r="B17" s="613" t="s">
        <v>130</v>
      </c>
      <c r="C17" s="613"/>
      <c r="D17" s="613"/>
      <c r="E17" s="613"/>
      <c r="F17" s="613"/>
      <c r="G17" s="613"/>
      <c r="H17" s="613"/>
      <c r="I17" s="613"/>
      <c r="J17" s="191"/>
      <c r="K17" s="191"/>
      <c r="L17" s="191"/>
      <c r="M17" s="191"/>
      <c r="N17" s="191"/>
      <c r="O17" s="191"/>
      <c r="P17" s="191"/>
      <c r="Q17" s="191"/>
      <c r="R17" s="191"/>
      <c r="S17" s="191"/>
      <c r="T17" s="191"/>
      <c r="U17" s="191"/>
      <c r="V17" s="191"/>
      <c r="W17" s="191"/>
      <c r="X17" s="191"/>
      <c r="Y17" s="191"/>
      <c r="Z17" s="191"/>
      <c r="AA17" s="191"/>
      <c r="AB17" s="191"/>
      <c r="AC17" s="191"/>
      <c r="AD17" s="191"/>
      <c r="AE17" s="191"/>
      <c r="AF17" s="343"/>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row>
    <row r="18" ht="12.75">
      <c r="AF18" s="303"/>
    </row>
    <row r="19" ht="12.75">
      <c r="AF19" s="303"/>
    </row>
    <row r="20" spans="2:32" ht="20" customHeight="1">
      <c r="B20" s="129" t="s">
        <v>152</v>
      </c>
      <c r="AF20" s="303"/>
    </row>
    <row r="21" ht="14" thickBot="1"/>
    <row r="22" spans="2:7" ht="30" customHeight="1" thickBot="1" thickTop="1">
      <c r="B22" s="347" t="s">
        <v>176</v>
      </c>
      <c r="C22" s="604" t="s">
        <v>3</v>
      </c>
      <c r="D22" s="604"/>
      <c r="E22" s="605"/>
      <c r="F22" s="7" t="s">
        <v>4</v>
      </c>
      <c r="G22" s="8" t="s">
        <v>5</v>
      </c>
    </row>
    <row r="23" spans="2:7" ht="20" customHeight="1">
      <c r="B23" s="12" t="s">
        <v>6</v>
      </c>
      <c r="C23" s="483" t="s">
        <v>7</v>
      </c>
      <c r="D23" s="483"/>
      <c r="E23" s="484"/>
      <c r="F23" s="336">
        <v>256</v>
      </c>
      <c r="G23" s="337">
        <v>9558.924056076772</v>
      </c>
    </row>
    <row r="24" spans="2:7" ht="20" customHeight="1">
      <c r="B24" s="472" t="s">
        <v>6</v>
      </c>
      <c r="C24" s="481" t="s">
        <v>8</v>
      </c>
      <c r="D24" s="481"/>
      <c r="E24" s="482"/>
      <c r="F24" s="220">
        <v>148</v>
      </c>
      <c r="G24" s="338">
        <v>5954.2096408455845</v>
      </c>
    </row>
    <row r="25" spans="2:19" ht="20" customHeight="1">
      <c r="B25" s="472"/>
      <c r="C25" s="481" t="s">
        <v>9</v>
      </c>
      <c r="D25" s="481"/>
      <c r="E25" s="482"/>
      <c r="F25" s="220">
        <v>71</v>
      </c>
      <c r="G25" s="338">
        <v>3604.7144152311885</v>
      </c>
      <c r="M25" s="323"/>
      <c r="N25" s="323"/>
      <c r="O25" s="323"/>
      <c r="P25" s="323"/>
      <c r="Q25" s="323"/>
      <c r="R25" s="323"/>
      <c r="S25" s="323"/>
    </row>
    <row r="26" spans="2:19" ht="20" customHeight="1">
      <c r="B26" s="473"/>
      <c r="C26" s="479" t="s">
        <v>10</v>
      </c>
      <c r="D26" s="479"/>
      <c r="E26" s="480"/>
      <c r="F26" s="339">
        <v>37</v>
      </c>
      <c r="G26" s="196" t="s">
        <v>110</v>
      </c>
      <c r="L26" s="191"/>
      <c r="M26" s="324"/>
      <c r="N26" s="325"/>
      <c r="O26" s="325"/>
      <c r="P26" s="325"/>
      <c r="Q26" s="325"/>
      <c r="R26" s="326"/>
      <c r="S26" s="326"/>
    </row>
    <row r="27" spans="2:19" ht="20" customHeight="1">
      <c r="B27" s="474" t="s">
        <v>11</v>
      </c>
      <c r="C27" s="465" t="s">
        <v>8</v>
      </c>
      <c r="D27" s="465"/>
      <c r="E27" s="466"/>
      <c r="F27" s="340">
        <v>96</v>
      </c>
      <c r="G27" s="197">
        <v>3862.190037305244</v>
      </c>
      <c r="L27" s="327"/>
      <c r="M27" s="328"/>
      <c r="N27" s="329"/>
      <c r="R27" s="330"/>
      <c r="S27" s="330"/>
    </row>
    <row r="28" spans="2:19" ht="20" customHeight="1">
      <c r="B28" s="475"/>
      <c r="C28" s="463" t="s">
        <v>9</v>
      </c>
      <c r="D28" s="463"/>
      <c r="E28" s="464"/>
      <c r="F28" s="340">
        <v>38</v>
      </c>
      <c r="G28" s="197">
        <v>1929.2837715321853</v>
      </c>
      <c r="L28" s="191"/>
      <c r="M28" s="328"/>
      <c r="N28" s="331"/>
      <c r="O28" s="325"/>
      <c r="P28" s="325"/>
      <c r="Q28" s="325"/>
      <c r="R28" s="326"/>
      <c r="S28" s="326"/>
    </row>
    <row r="29" spans="2:19" ht="20" customHeight="1">
      <c r="B29" s="476"/>
      <c r="C29" s="467" t="s">
        <v>10</v>
      </c>
      <c r="D29" s="467"/>
      <c r="E29" s="468"/>
      <c r="F29" s="341">
        <v>24</v>
      </c>
      <c r="G29" s="415" t="s">
        <v>110</v>
      </c>
      <c r="L29" s="327"/>
      <c r="M29" s="328"/>
      <c r="N29" s="329"/>
      <c r="O29" s="329"/>
      <c r="P29" s="329"/>
      <c r="Q29" s="329"/>
      <c r="R29" s="332"/>
      <c r="S29" s="332"/>
    </row>
    <row r="30" spans="2:19" ht="20" customHeight="1">
      <c r="B30" s="474" t="s">
        <v>14</v>
      </c>
      <c r="C30" s="465" t="s">
        <v>8</v>
      </c>
      <c r="D30" s="465"/>
      <c r="E30" s="466"/>
      <c r="F30" s="340">
        <v>0</v>
      </c>
      <c r="G30" s="197">
        <v>0</v>
      </c>
      <c r="L30" s="191"/>
      <c r="M30" s="328"/>
      <c r="N30" s="325"/>
      <c r="O30" s="325"/>
      <c r="P30" s="325"/>
      <c r="Q30" s="325"/>
      <c r="R30" s="326"/>
      <c r="S30" s="326"/>
    </row>
    <row r="31" spans="2:19" ht="20" customHeight="1">
      <c r="B31" s="475"/>
      <c r="C31" s="463" t="s">
        <v>9</v>
      </c>
      <c r="D31" s="463"/>
      <c r="E31" s="464"/>
      <c r="F31" s="340">
        <v>12</v>
      </c>
      <c r="G31" s="197">
        <v>609.2475067996374</v>
      </c>
      <c r="L31" s="327"/>
      <c r="M31" s="328"/>
      <c r="N31" s="325"/>
      <c r="O31" s="325"/>
      <c r="P31" s="325"/>
      <c r="Q31" s="325"/>
      <c r="R31" s="324"/>
      <c r="S31" s="324"/>
    </row>
    <row r="32" spans="2:19" ht="20" customHeight="1">
      <c r="B32" s="476"/>
      <c r="C32" s="467" t="s">
        <v>10</v>
      </c>
      <c r="D32" s="467"/>
      <c r="E32" s="468"/>
      <c r="F32" s="341">
        <v>0</v>
      </c>
      <c r="G32" s="415" t="s">
        <v>110</v>
      </c>
      <c r="L32" s="191"/>
      <c r="M32" s="324"/>
      <c r="N32" s="325"/>
      <c r="O32" s="310"/>
      <c r="P32" s="310"/>
      <c r="Q32" s="189"/>
      <c r="R32" s="189"/>
      <c r="S32" s="189"/>
    </row>
    <row r="33" spans="2:7" ht="20" customHeight="1">
      <c r="B33" s="611" t="s">
        <v>15</v>
      </c>
      <c r="C33" s="465" t="s">
        <v>8</v>
      </c>
      <c r="D33" s="465"/>
      <c r="E33" s="466"/>
      <c r="F33" s="340">
        <v>52</v>
      </c>
      <c r="G33" s="197">
        <v>2092.0196035403405</v>
      </c>
    </row>
    <row r="34" spans="2:7" ht="20" customHeight="1">
      <c r="B34" s="469"/>
      <c r="C34" s="463" t="s">
        <v>9</v>
      </c>
      <c r="D34" s="463"/>
      <c r="E34" s="464"/>
      <c r="F34" s="340">
        <v>21</v>
      </c>
      <c r="G34" s="197">
        <v>1066.1831368993655</v>
      </c>
    </row>
    <row r="35" spans="2:7" ht="20" customHeight="1" thickBot="1">
      <c r="B35" s="470"/>
      <c r="C35" s="461" t="s">
        <v>10</v>
      </c>
      <c r="D35" s="461"/>
      <c r="E35" s="462"/>
      <c r="F35" s="342">
        <v>13</v>
      </c>
      <c r="G35" s="415" t="s">
        <v>110</v>
      </c>
    </row>
    <row r="36" spans="2:7" ht="29.5" customHeight="1" thickTop="1">
      <c r="B36" s="612" t="s">
        <v>286</v>
      </c>
      <c r="C36" s="612"/>
      <c r="D36" s="612"/>
      <c r="E36" s="612"/>
      <c r="F36" s="612"/>
      <c r="G36" s="612"/>
    </row>
  </sheetData>
  <mergeCells count="31">
    <mergeCell ref="B36:G36"/>
    <mergeCell ref="B17:I17"/>
    <mergeCell ref="H2:I2"/>
    <mergeCell ref="B30:B32"/>
    <mergeCell ref="C30:E30"/>
    <mergeCell ref="C31:E31"/>
    <mergeCell ref="C32:E32"/>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C23:E23"/>
    <mergeCell ref="D6:F6"/>
    <mergeCell ref="H6:I6"/>
    <mergeCell ref="N6:P6"/>
    <mergeCell ref="R6:S6"/>
    <mergeCell ref="X6:Z6"/>
    <mergeCell ref="AB6:AC6"/>
  </mergeCells>
  <hyperlinks>
    <hyperlink ref="H2:I2" location="Übersicht!C31" display="zurück zur Übersicht"/>
    <hyperlink ref="G2" location="OTAF!B2" display="  OTAF &gt;&gt;"/>
    <hyperlink ref="F2" location="OMP!B2" display="&lt;&lt; OMP  "/>
  </hyperlink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6839-BA88-4EBF-BE7E-A70FA50D52B1}">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294</v>
      </c>
      <c r="F2" s="348" t="s">
        <v>196</v>
      </c>
      <c r="G2" s="344" t="s">
        <v>195</v>
      </c>
      <c r="H2" s="457" t="s">
        <v>161</v>
      </c>
      <c r="I2" s="457"/>
    </row>
    <row r="3" ht="12.5" customHeight="1" thickBot="1">
      <c r="B3" s="129"/>
    </row>
    <row r="4" spans="1:113" s="200" customFormat="1" ht="20" customHeight="1" thickBot="1" thickTop="1">
      <c r="A4" s="48"/>
      <c r="B4" s="198" t="s">
        <v>111</v>
      </c>
      <c r="C4" s="202">
        <v>10</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11</v>
      </c>
      <c r="D8" s="213">
        <v>5.65</v>
      </c>
      <c r="E8" s="213">
        <v>0.12</v>
      </c>
      <c r="F8" s="213">
        <v>0.9</v>
      </c>
      <c r="G8" s="14">
        <v>676643.3942468438</v>
      </c>
      <c r="H8" s="14">
        <v>96385.5421686747</v>
      </c>
      <c r="I8" s="15">
        <v>131325.3012048193</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9</v>
      </c>
      <c r="D9" s="219">
        <v>5.33</v>
      </c>
      <c r="E9" s="219">
        <v>0.12</v>
      </c>
      <c r="F9" s="219">
        <v>0.9</v>
      </c>
      <c r="G9" s="18">
        <v>645384.4468784228</v>
      </c>
      <c r="H9" s="18">
        <v>96385.5421686747</v>
      </c>
      <c r="I9" s="19">
        <v>131325.3012048193</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0</v>
      </c>
      <c r="D10" s="227"/>
      <c r="E10" s="227"/>
      <c r="F10" s="227"/>
      <c r="G10" s="226"/>
      <c r="H10" s="226"/>
      <c r="I10" s="228"/>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2</v>
      </c>
      <c r="D11" s="219">
        <v>0.32</v>
      </c>
      <c r="E11" s="219">
        <v>0.16</v>
      </c>
      <c r="F11" s="219">
        <v>0.16</v>
      </c>
      <c r="G11" s="18">
        <v>31258.947368421053</v>
      </c>
      <c r="H11" s="18">
        <v>97368.42105263157</v>
      </c>
      <c r="I11" s="19">
        <v>98000</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0</v>
      </c>
      <c r="D12" s="227"/>
      <c r="E12" s="227"/>
      <c r="F12" s="227"/>
      <c r="G12" s="226"/>
      <c r="H12" s="226"/>
      <c r="I12" s="228"/>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0</v>
      </c>
      <c r="D13" s="238"/>
      <c r="E13" s="238"/>
      <c r="F13" s="238"/>
      <c r="G13" s="46"/>
      <c r="H13" s="46"/>
      <c r="I13" s="47"/>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112000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127</v>
      </c>
      <c r="G16" s="241">
        <f>G15/45</f>
        <v>2488.8888888888887</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153</v>
      </c>
      <c r="AF20" s="303"/>
    </row>
    <row r="21" ht="14" thickBot="1"/>
    <row r="22" spans="2:7" ht="30" customHeight="1" thickBot="1" thickTop="1">
      <c r="B22" s="347" t="s">
        <v>177</v>
      </c>
      <c r="C22" s="604" t="s">
        <v>3</v>
      </c>
      <c r="D22" s="604"/>
      <c r="E22" s="605"/>
      <c r="F22" s="7" t="s">
        <v>4</v>
      </c>
      <c r="G22" s="8" t="s">
        <v>5</v>
      </c>
    </row>
    <row r="23" spans="2:7" ht="20" customHeight="1">
      <c r="B23" s="12" t="s">
        <v>6</v>
      </c>
      <c r="C23" s="483" t="s">
        <v>7</v>
      </c>
      <c r="D23" s="483"/>
      <c r="E23" s="484"/>
      <c r="F23" s="14">
        <v>239</v>
      </c>
      <c r="G23" s="15">
        <v>15641</v>
      </c>
    </row>
    <row r="24" spans="2:7" ht="20" customHeight="1">
      <c r="B24" s="472" t="s">
        <v>6</v>
      </c>
      <c r="C24" s="481" t="s">
        <v>8</v>
      </c>
      <c r="D24" s="481"/>
      <c r="E24" s="482"/>
      <c r="F24" s="18">
        <v>225</v>
      </c>
      <c r="G24" s="19">
        <v>14946.416143100078</v>
      </c>
    </row>
    <row r="25" spans="2:19" ht="20" customHeight="1">
      <c r="B25" s="472"/>
      <c r="C25" s="481" t="s">
        <v>9</v>
      </c>
      <c r="D25" s="481"/>
      <c r="E25" s="482"/>
      <c r="F25" s="18">
        <v>14</v>
      </c>
      <c r="G25" s="19">
        <v>694.6432748538011</v>
      </c>
      <c r="M25" s="323"/>
      <c r="N25" s="323"/>
      <c r="O25" s="323"/>
      <c r="P25" s="323"/>
      <c r="Q25" s="323"/>
      <c r="R25" s="323"/>
      <c r="S25" s="323"/>
    </row>
    <row r="26" spans="2:19" ht="20" customHeight="1">
      <c r="B26" s="473"/>
      <c r="C26" s="479" t="s">
        <v>10</v>
      </c>
      <c r="D26" s="479"/>
      <c r="E26" s="480"/>
      <c r="F26" s="21">
        <v>0</v>
      </c>
      <c r="G26" s="22">
        <v>0</v>
      </c>
      <c r="L26" s="191"/>
      <c r="M26" s="324"/>
      <c r="N26" s="325"/>
      <c r="O26" s="325"/>
      <c r="P26" s="325"/>
      <c r="Q26" s="325"/>
      <c r="R26" s="326"/>
      <c r="S26" s="326"/>
    </row>
    <row r="27" spans="2:19" ht="20" customHeight="1">
      <c r="B27" s="474" t="s">
        <v>11</v>
      </c>
      <c r="C27" s="465" t="s">
        <v>8</v>
      </c>
      <c r="D27" s="465"/>
      <c r="E27" s="466"/>
      <c r="F27" s="172">
        <v>157</v>
      </c>
      <c r="G27" s="173">
        <v>10314.246585030354</v>
      </c>
      <c r="L27" s="327"/>
      <c r="M27" s="328"/>
      <c r="N27" s="329"/>
      <c r="R27" s="330"/>
      <c r="S27" s="330"/>
    </row>
    <row r="28" spans="2:19" ht="20" customHeight="1">
      <c r="B28" s="475"/>
      <c r="C28" s="463" t="s">
        <v>9</v>
      </c>
      <c r="D28" s="463"/>
      <c r="E28" s="464"/>
      <c r="F28" s="172">
        <v>14</v>
      </c>
      <c r="G28" s="173">
        <v>694.6432748538011</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28</v>
      </c>
      <c r="G30" s="173">
        <v>1896.8910649124973</v>
      </c>
      <c r="L30" s="191"/>
      <c r="M30" s="328"/>
      <c r="N30" s="325"/>
      <c r="O30" s="325"/>
      <c r="P30" s="325"/>
      <c r="Q30" s="325"/>
      <c r="R30" s="326"/>
      <c r="S30" s="326"/>
    </row>
    <row r="31" spans="2:19" ht="20" customHeight="1">
      <c r="B31" s="475"/>
      <c r="C31" s="463" t="s">
        <v>9</v>
      </c>
      <c r="D31" s="463"/>
      <c r="E31" s="464"/>
      <c r="F31" s="172">
        <v>0</v>
      </c>
      <c r="G31" s="173">
        <v>0</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40</v>
      </c>
      <c r="G33" s="173">
        <v>2735.278493157226</v>
      </c>
    </row>
    <row r="34" spans="2:7" ht="20" customHeight="1">
      <c r="B34" s="469"/>
      <c r="C34" s="463" t="s">
        <v>9</v>
      </c>
      <c r="D34" s="463"/>
      <c r="E34" s="464"/>
      <c r="F34" s="172">
        <v>0</v>
      </c>
      <c r="G34" s="173">
        <v>0</v>
      </c>
    </row>
    <row r="35" spans="2:7" ht="20" customHeight="1" thickBot="1">
      <c r="B35" s="470"/>
      <c r="C35" s="461" t="s">
        <v>10</v>
      </c>
      <c r="D35" s="461"/>
      <c r="E35" s="462"/>
      <c r="F35" s="176">
        <v>0</v>
      </c>
      <c r="G35" s="177">
        <v>0</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UNIS!B2" display="  UNIS &gt;&gt;"/>
    <hyperlink ref="F2" location="TAFF!B2" display="&lt;&lt; TAFF  "/>
  </hyperlink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B6D72-73C7-4795-B2F9-568A7861AB5C}">
  <sheetPr>
    <tabColor theme="7" tint="0.5999900102615356"/>
  </sheetPr>
  <dimension ref="A2:DJ36"/>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1.710937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293</v>
      </c>
      <c r="F2" s="348" t="s">
        <v>194</v>
      </c>
      <c r="G2" s="344" t="s">
        <v>193</v>
      </c>
      <c r="H2" s="457" t="s">
        <v>161</v>
      </c>
      <c r="I2" s="457"/>
    </row>
    <row r="3" ht="12.5" customHeight="1" thickBot="1">
      <c r="B3" s="129"/>
    </row>
    <row r="4" spans="1:113" s="200" customFormat="1" ht="20" customHeight="1" thickBot="1" thickTop="1">
      <c r="A4" s="48"/>
      <c r="B4" s="198" t="s">
        <v>111</v>
      </c>
      <c r="C4" s="202">
        <v>4</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7</v>
      </c>
      <c r="D8" s="213">
        <v>1.32</v>
      </c>
      <c r="E8" s="213">
        <v>0.025</v>
      </c>
      <c r="F8" s="213">
        <v>0.233</v>
      </c>
      <c r="G8" s="14">
        <v>139127.4</v>
      </c>
      <c r="H8" s="14">
        <v>44800</v>
      </c>
      <c r="I8" s="15">
        <v>190000</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0</v>
      </c>
      <c r="D9" s="219"/>
      <c r="E9" s="219"/>
      <c r="F9" s="219"/>
      <c r="G9" s="18"/>
      <c r="H9" s="18"/>
      <c r="I9" s="19"/>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0</v>
      </c>
      <c r="D10" s="227"/>
      <c r="E10" s="227"/>
      <c r="F10" s="227"/>
      <c r="G10" s="226"/>
      <c r="H10" s="226"/>
      <c r="I10" s="228"/>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6</v>
      </c>
      <c r="D11" s="219">
        <v>1.29</v>
      </c>
      <c r="E11" s="219">
        <v>0.155</v>
      </c>
      <c r="F11" s="219">
        <v>0.233</v>
      </c>
      <c r="G11" s="18">
        <v>135452.40000000002</v>
      </c>
      <c r="H11" s="18">
        <v>44800</v>
      </c>
      <c r="I11" s="19">
        <v>190000</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2</v>
      </c>
      <c r="D12" s="227">
        <v>0.47</v>
      </c>
      <c r="E12" s="227">
        <v>0.233</v>
      </c>
      <c r="F12" s="227">
        <v>0.233</v>
      </c>
      <c r="G12" s="226">
        <v>20877</v>
      </c>
      <c r="H12" s="226">
        <v>44800</v>
      </c>
      <c r="I12" s="228">
        <v>44800</v>
      </c>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1</v>
      </c>
      <c r="D13" s="238">
        <v>0.03</v>
      </c>
      <c r="E13" s="238">
        <v>0.025</v>
      </c>
      <c r="F13" s="238">
        <v>0.025</v>
      </c>
      <c r="G13" s="46">
        <v>3675</v>
      </c>
      <c r="H13" s="46">
        <v>147000</v>
      </c>
      <c r="I13" s="47">
        <v>147000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13176.470588235294</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128</v>
      </c>
      <c r="G16" s="241">
        <f>G15/44</f>
        <v>299.4652406417112</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154</v>
      </c>
      <c r="AF20" s="303"/>
    </row>
    <row r="21" spans="6:114" ht="14" thickBot="1">
      <c r="F21" s="495" t="s">
        <v>224</v>
      </c>
      <c r="G21" s="495"/>
      <c r="H21" s="495" t="s">
        <v>109</v>
      </c>
      <c r="I21" s="495"/>
      <c r="J21" s="495" t="s">
        <v>102</v>
      </c>
      <c r="K21" s="495"/>
      <c r="DJ21" s="187"/>
    </row>
    <row r="22" spans="2:114" ht="30" customHeight="1" thickBot="1" thickTop="1">
      <c r="B22" s="347" t="s">
        <v>178</v>
      </c>
      <c r="C22" s="604" t="s">
        <v>3</v>
      </c>
      <c r="D22" s="604"/>
      <c r="E22" s="605"/>
      <c r="F22" s="7" t="s">
        <v>4</v>
      </c>
      <c r="G22" s="384" t="s">
        <v>5</v>
      </c>
      <c r="H22" s="380" t="s">
        <v>4</v>
      </c>
      <c r="I22" s="8" t="s">
        <v>5</v>
      </c>
      <c r="J22" s="7" t="s">
        <v>4</v>
      </c>
      <c r="K22" s="333" t="s">
        <v>5</v>
      </c>
      <c r="DJ22" s="187"/>
    </row>
    <row r="23" spans="2:114" ht="20" customHeight="1">
      <c r="B23" s="12" t="s">
        <v>6</v>
      </c>
      <c r="C23" s="483" t="s">
        <v>7</v>
      </c>
      <c r="D23" s="483"/>
      <c r="E23" s="484"/>
      <c r="F23" s="396">
        <v>57</v>
      </c>
      <c r="G23" s="397">
        <v>3378.5799172793713</v>
      </c>
      <c r="H23" s="381">
        <v>51</v>
      </c>
      <c r="I23" s="15">
        <v>3050.7833017676767</v>
      </c>
      <c r="J23" s="385">
        <v>6</v>
      </c>
      <c r="K23" s="300">
        <v>328</v>
      </c>
      <c r="DJ23" s="187"/>
    </row>
    <row r="24" spans="2:114" ht="20" customHeight="1">
      <c r="B24" s="472" t="s">
        <v>6</v>
      </c>
      <c r="C24" s="481" t="s">
        <v>8</v>
      </c>
      <c r="D24" s="481"/>
      <c r="E24" s="482"/>
      <c r="F24" s="386">
        <v>0</v>
      </c>
      <c r="G24" s="387">
        <v>0</v>
      </c>
      <c r="H24" s="382">
        <v>0</v>
      </c>
      <c r="I24" s="19">
        <v>0</v>
      </c>
      <c r="J24" s="18">
        <v>0</v>
      </c>
      <c r="K24" s="301">
        <v>0</v>
      </c>
      <c r="DJ24" s="187"/>
    </row>
    <row r="25" spans="2:114" ht="20" customHeight="1">
      <c r="B25" s="472"/>
      <c r="C25" s="481" t="s">
        <v>9</v>
      </c>
      <c r="D25" s="481"/>
      <c r="E25" s="482"/>
      <c r="F25" s="386">
        <v>56</v>
      </c>
      <c r="G25" s="387">
        <v>3278.352644552099</v>
      </c>
      <c r="H25" s="382">
        <v>50</v>
      </c>
      <c r="I25" s="19">
        <v>2950.556029040404</v>
      </c>
      <c r="J25" s="18">
        <v>6</v>
      </c>
      <c r="K25" s="301">
        <v>327.79661551169465</v>
      </c>
      <c r="N25" s="323"/>
      <c r="O25" s="323"/>
      <c r="P25" s="323"/>
      <c r="Q25" s="323"/>
      <c r="R25" s="323"/>
      <c r="S25" s="323"/>
      <c r="T25" s="323"/>
      <c r="DJ25" s="187"/>
    </row>
    <row r="26" spans="2:114" ht="20" customHeight="1">
      <c r="B26" s="473"/>
      <c r="C26" s="479" t="s">
        <v>10</v>
      </c>
      <c r="D26" s="479"/>
      <c r="E26" s="480"/>
      <c r="F26" s="388">
        <v>1</v>
      </c>
      <c r="G26" s="389">
        <v>100.22727272727273</v>
      </c>
      <c r="H26" s="383">
        <v>1</v>
      </c>
      <c r="I26" s="22">
        <v>100.22727272727273</v>
      </c>
      <c r="J26" s="21">
        <v>0</v>
      </c>
      <c r="K26" s="20">
        <v>0</v>
      </c>
      <c r="M26" s="191"/>
      <c r="N26" s="324"/>
      <c r="O26" s="325"/>
      <c r="P26" s="325"/>
      <c r="Q26" s="325"/>
      <c r="R26" s="325"/>
      <c r="S26" s="326"/>
      <c r="T26" s="326"/>
      <c r="DJ26" s="187"/>
    </row>
    <row r="27" spans="2:114" ht="20" customHeight="1">
      <c r="B27" s="474" t="s">
        <v>11</v>
      </c>
      <c r="C27" s="465" t="s">
        <v>8</v>
      </c>
      <c r="D27" s="465"/>
      <c r="E27" s="466"/>
      <c r="F27" s="390">
        <v>0</v>
      </c>
      <c r="G27" s="391">
        <v>0</v>
      </c>
      <c r="H27" s="334">
        <v>0</v>
      </c>
      <c r="I27" s="173">
        <v>0</v>
      </c>
      <c r="J27" s="172">
        <v>0</v>
      </c>
      <c r="K27" s="189">
        <v>0</v>
      </c>
      <c r="M27" s="327"/>
      <c r="N27" s="328"/>
      <c r="O27" s="329"/>
      <c r="S27" s="330"/>
      <c r="T27" s="330"/>
      <c r="DJ27" s="187"/>
    </row>
    <row r="28" spans="2:114" ht="20" customHeight="1">
      <c r="B28" s="475"/>
      <c r="C28" s="463" t="s">
        <v>9</v>
      </c>
      <c r="D28" s="463"/>
      <c r="E28" s="464"/>
      <c r="F28" s="390">
        <v>27</v>
      </c>
      <c r="G28" s="391">
        <v>1611.15625</v>
      </c>
      <c r="H28" s="334">
        <v>27</v>
      </c>
      <c r="I28" s="173">
        <v>1611.15625</v>
      </c>
      <c r="J28" s="172">
        <v>0</v>
      </c>
      <c r="K28" s="189">
        <v>0</v>
      </c>
      <c r="M28" s="191"/>
      <c r="N28" s="328"/>
      <c r="O28" s="331"/>
      <c r="P28" s="325"/>
      <c r="Q28" s="325"/>
      <c r="R28" s="325"/>
      <c r="S28" s="326"/>
      <c r="T28" s="326"/>
      <c r="DJ28" s="187"/>
    </row>
    <row r="29" spans="2:114" ht="20" customHeight="1">
      <c r="B29" s="476"/>
      <c r="C29" s="467" t="s">
        <v>10</v>
      </c>
      <c r="D29" s="467"/>
      <c r="E29" s="468"/>
      <c r="F29" s="392">
        <v>0</v>
      </c>
      <c r="G29" s="393">
        <v>0</v>
      </c>
      <c r="H29" s="335">
        <v>0</v>
      </c>
      <c r="I29" s="175">
        <v>0</v>
      </c>
      <c r="J29" s="174">
        <v>0</v>
      </c>
      <c r="K29" s="378">
        <v>0</v>
      </c>
      <c r="M29" s="327"/>
      <c r="N29" s="328"/>
      <c r="O29" s="329"/>
      <c r="P29" s="329"/>
      <c r="Q29" s="329"/>
      <c r="R29" s="329"/>
      <c r="S29" s="332"/>
      <c r="T29" s="332"/>
      <c r="DJ29" s="187"/>
    </row>
    <row r="30" spans="2:114" ht="20" customHeight="1">
      <c r="B30" s="474" t="s">
        <v>14</v>
      </c>
      <c r="C30" s="465" t="s">
        <v>8</v>
      </c>
      <c r="D30" s="465"/>
      <c r="E30" s="466"/>
      <c r="F30" s="390">
        <v>0</v>
      </c>
      <c r="G30" s="391">
        <v>0</v>
      </c>
      <c r="H30" s="334">
        <v>0</v>
      </c>
      <c r="I30" s="173">
        <v>0</v>
      </c>
      <c r="J30" s="172">
        <v>0</v>
      </c>
      <c r="K30" s="189">
        <v>0</v>
      </c>
      <c r="M30" s="191"/>
      <c r="N30" s="328"/>
      <c r="O30" s="325"/>
      <c r="P30" s="325"/>
      <c r="Q30" s="325"/>
      <c r="R30" s="325"/>
      <c r="S30" s="326"/>
      <c r="T30" s="326"/>
      <c r="DJ30" s="187"/>
    </row>
    <row r="31" spans="2:114" ht="20" customHeight="1">
      <c r="B31" s="475"/>
      <c r="C31" s="463" t="s">
        <v>9</v>
      </c>
      <c r="D31" s="463"/>
      <c r="E31" s="464"/>
      <c r="F31" s="390">
        <v>6</v>
      </c>
      <c r="G31" s="391">
        <v>356.8969381313131</v>
      </c>
      <c r="H31" s="334">
        <v>2</v>
      </c>
      <c r="I31" s="173">
        <v>140.8969381313131</v>
      </c>
      <c r="J31" s="172">
        <v>4</v>
      </c>
      <c r="K31" s="189">
        <v>216</v>
      </c>
      <c r="M31" s="327"/>
      <c r="N31" s="328"/>
      <c r="O31" s="325"/>
      <c r="P31" s="325"/>
      <c r="Q31" s="325"/>
      <c r="R31" s="325"/>
      <c r="S31" s="324"/>
      <c r="T31" s="324"/>
      <c r="DJ31" s="187"/>
    </row>
    <row r="32" spans="2:114" ht="20" customHeight="1">
      <c r="B32" s="476"/>
      <c r="C32" s="467" t="s">
        <v>10</v>
      </c>
      <c r="D32" s="467"/>
      <c r="E32" s="468"/>
      <c r="F32" s="392">
        <v>0</v>
      </c>
      <c r="G32" s="393">
        <v>0</v>
      </c>
      <c r="H32" s="335">
        <v>0</v>
      </c>
      <c r="I32" s="175">
        <v>0</v>
      </c>
      <c r="J32" s="174">
        <v>0</v>
      </c>
      <c r="K32" s="378">
        <v>0</v>
      </c>
      <c r="M32" s="191"/>
      <c r="N32" s="324"/>
      <c r="O32" s="325"/>
      <c r="P32" s="310"/>
      <c r="Q32" s="310"/>
      <c r="R32" s="189"/>
      <c r="S32" s="189"/>
      <c r="T32" s="189"/>
      <c r="DJ32" s="187"/>
    </row>
    <row r="33" spans="2:114" ht="20" customHeight="1">
      <c r="B33" s="611" t="s">
        <v>15</v>
      </c>
      <c r="C33" s="465" t="s">
        <v>8</v>
      </c>
      <c r="D33" s="465"/>
      <c r="E33" s="466"/>
      <c r="F33" s="390">
        <v>0</v>
      </c>
      <c r="G33" s="391">
        <v>0</v>
      </c>
      <c r="H33" s="334">
        <v>0</v>
      </c>
      <c r="I33" s="173">
        <v>0</v>
      </c>
      <c r="J33" s="172">
        <v>0</v>
      </c>
      <c r="K33" s="189">
        <v>0</v>
      </c>
      <c r="DJ33" s="187"/>
    </row>
    <row r="34" spans="2:114" ht="20" customHeight="1">
      <c r="B34" s="469"/>
      <c r="C34" s="463" t="s">
        <v>9</v>
      </c>
      <c r="D34" s="463"/>
      <c r="E34" s="464"/>
      <c r="F34" s="390">
        <v>23</v>
      </c>
      <c r="G34" s="391">
        <v>1310.2994564207856</v>
      </c>
      <c r="H34" s="334">
        <v>21</v>
      </c>
      <c r="I34" s="173">
        <v>1198.502840909091</v>
      </c>
      <c r="J34" s="172">
        <v>2</v>
      </c>
      <c r="K34" s="189">
        <v>111.79661551169463</v>
      </c>
      <c r="DJ34" s="187"/>
    </row>
    <row r="35" spans="2:114" ht="20" customHeight="1" thickBot="1">
      <c r="B35" s="470"/>
      <c r="C35" s="461" t="s">
        <v>10</v>
      </c>
      <c r="D35" s="461"/>
      <c r="E35" s="462"/>
      <c r="F35" s="394">
        <v>1</v>
      </c>
      <c r="G35" s="395">
        <v>100.22727272727273</v>
      </c>
      <c r="H35" s="56">
        <v>1</v>
      </c>
      <c r="I35" s="177">
        <v>100.22727272727273</v>
      </c>
      <c r="J35" s="176">
        <v>0</v>
      </c>
      <c r="K35" s="379">
        <v>0</v>
      </c>
      <c r="DJ35" s="187"/>
    </row>
    <row r="36" ht="14" thickTop="1">
      <c r="F36" s="180"/>
    </row>
  </sheetData>
  <mergeCells count="32">
    <mergeCell ref="H2:I2"/>
    <mergeCell ref="J21:K21"/>
    <mergeCell ref="H21:I21"/>
    <mergeCell ref="F21:G21"/>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CHUV!B2" display="  CHUV &gt;&gt;"/>
    <hyperlink ref="F2" location="OTAF!B2" display="&lt;&lt; OTAF  "/>
  </hyperlink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3B8B-E35D-4119-870B-25EA1EDA28CC}">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292</v>
      </c>
      <c r="F2" s="348" t="s">
        <v>192</v>
      </c>
      <c r="G2" s="344" t="s">
        <v>191</v>
      </c>
      <c r="H2" s="457" t="s">
        <v>161</v>
      </c>
      <c r="I2" s="457"/>
    </row>
    <row r="3" ht="12.5" customHeight="1" thickBot="1">
      <c r="B3" s="129"/>
    </row>
    <row r="4" spans="1:113" s="200" customFormat="1" ht="20" customHeight="1" thickBot="1" thickTop="1">
      <c r="A4" s="48"/>
      <c r="B4" s="198" t="s">
        <v>111</v>
      </c>
      <c r="C4" s="202">
        <v>16</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16</v>
      </c>
      <c r="D8" s="213">
        <v>11</v>
      </c>
      <c r="E8" s="213">
        <v>0.1</v>
      </c>
      <c r="F8" s="213">
        <v>1</v>
      </c>
      <c r="G8" s="14">
        <v>1268540.0274509804</v>
      </c>
      <c r="H8" s="14">
        <v>90151.42857142858</v>
      </c>
      <c r="I8" s="15">
        <v>307415</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11</v>
      </c>
      <c r="D9" s="219">
        <v>8</v>
      </c>
      <c r="E9" s="219">
        <v>0.4</v>
      </c>
      <c r="F9" s="219">
        <v>1</v>
      </c>
      <c r="G9" s="18">
        <v>825969.0274509804</v>
      </c>
      <c r="H9" s="18">
        <v>90151.42857142858</v>
      </c>
      <c r="I9" s="19">
        <v>143740</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1</v>
      </c>
      <c r="D10" s="227">
        <v>0.7</v>
      </c>
      <c r="E10" s="227">
        <v>0.7</v>
      </c>
      <c r="F10" s="227">
        <v>0.7</v>
      </c>
      <c r="G10" s="226">
        <v>67281</v>
      </c>
      <c r="H10" s="226">
        <v>96115.71428571429</v>
      </c>
      <c r="I10" s="228">
        <v>96115.71428571429</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5</v>
      </c>
      <c r="D11" s="219">
        <v>3</v>
      </c>
      <c r="E11" s="219">
        <v>0.1</v>
      </c>
      <c r="F11" s="219">
        <v>1</v>
      </c>
      <c r="G11" s="18">
        <v>442571</v>
      </c>
      <c r="H11" s="18">
        <v>112284.28571428572</v>
      </c>
      <c r="I11" s="19">
        <v>307415</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1</v>
      </c>
      <c r="D12" s="227">
        <v>1</v>
      </c>
      <c r="E12" s="227">
        <v>1</v>
      </c>
      <c r="F12" s="227">
        <v>1</v>
      </c>
      <c r="G12" s="226">
        <v>143740</v>
      </c>
      <c r="H12" s="226">
        <v>143740</v>
      </c>
      <c r="I12" s="228">
        <v>143740</v>
      </c>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0</v>
      </c>
      <c r="D13" s="238"/>
      <c r="E13" s="238"/>
      <c r="F13" s="238"/>
      <c r="G13" s="46"/>
      <c r="H13" s="46"/>
      <c r="I13" s="47"/>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164942</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128</v>
      </c>
      <c r="G16" s="241">
        <f>G15/44</f>
        <v>3748.681818181818</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155</v>
      </c>
      <c r="AF20" s="303"/>
    </row>
    <row r="21" ht="14" thickBot="1"/>
    <row r="22" spans="2:7" ht="30" customHeight="1" thickBot="1" thickTop="1">
      <c r="B22" s="347" t="s">
        <v>179</v>
      </c>
      <c r="C22" s="604" t="s">
        <v>3</v>
      </c>
      <c r="D22" s="604"/>
      <c r="E22" s="605"/>
      <c r="F22" s="7" t="s">
        <v>4</v>
      </c>
      <c r="G22" s="8" t="s">
        <v>5</v>
      </c>
    </row>
    <row r="23" spans="2:7" ht="20" customHeight="1">
      <c r="B23" s="12" t="s">
        <v>6</v>
      </c>
      <c r="C23" s="483" t="s">
        <v>7</v>
      </c>
      <c r="D23" s="483"/>
      <c r="E23" s="484"/>
      <c r="F23" s="14">
        <v>453</v>
      </c>
      <c r="G23" s="15">
        <v>27757.668699692465</v>
      </c>
    </row>
    <row r="24" spans="2:7" ht="20" customHeight="1">
      <c r="B24" s="472" t="s">
        <v>6</v>
      </c>
      <c r="C24" s="481" t="s">
        <v>8</v>
      </c>
      <c r="D24" s="481"/>
      <c r="E24" s="482"/>
      <c r="F24" s="18">
        <v>330</v>
      </c>
      <c r="G24" s="19">
        <v>18081.016184871274</v>
      </c>
    </row>
    <row r="25" spans="2:19" ht="20" customHeight="1">
      <c r="B25" s="472"/>
      <c r="C25" s="481" t="s">
        <v>9</v>
      </c>
      <c r="D25" s="481"/>
      <c r="E25" s="482"/>
      <c r="F25" s="18">
        <v>123</v>
      </c>
      <c r="G25" s="19">
        <v>9676.65251482119</v>
      </c>
      <c r="M25" s="323"/>
      <c r="N25" s="323"/>
      <c r="O25" s="323"/>
      <c r="P25" s="323"/>
      <c r="Q25" s="323"/>
      <c r="R25" s="323"/>
      <c r="S25" s="323"/>
    </row>
    <row r="26" spans="2:19" ht="20" customHeight="1">
      <c r="B26" s="473"/>
      <c r="C26" s="479" t="s">
        <v>10</v>
      </c>
      <c r="D26" s="479"/>
      <c r="E26" s="480"/>
      <c r="F26" s="21">
        <v>0</v>
      </c>
      <c r="G26" s="22">
        <v>0</v>
      </c>
      <c r="L26" s="191"/>
      <c r="M26" s="324"/>
      <c r="N26" s="325"/>
      <c r="O26" s="325"/>
      <c r="P26" s="325"/>
      <c r="Q26" s="325"/>
      <c r="R26" s="326"/>
      <c r="S26" s="326"/>
    </row>
    <row r="27" spans="2:19" ht="20" customHeight="1">
      <c r="B27" s="474" t="s">
        <v>11</v>
      </c>
      <c r="C27" s="465" t="s">
        <v>8</v>
      </c>
      <c r="D27" s="465"/>
      <c r="E27" s="466"/>
      <c r="F27" s="172">
        <v>203</v>
      </c>
      <c r="G27" s="173">
        <v>10948.613874895189</v>
      </c>
      <c r="L27" s="327"/>
      <c r="M27" s="328"/>
      <c r="N27" s="329"/>
      <c r="R27" s="330"/>
      <c r="S27" s="330"/>
    </row>
    <row r="28" spans="2:19" ht="20" customHeight="1">
      <c r="B28" s="475"/>
      <c r="C28" s="463" t="s">
        <v>9</v>
      </c>
      <c r="D28" s="463"/>
      <c r="E28" s="464"/>
      <c r="F28" s="172">
        <v>33</v>
      </c>
      <c r="G28" s="173">
        <v>2034.6712564543889</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12</v>
      </c>
      <c r="G30" s="173">
        <v>856.427876020038</v>
      </c>
      <c r="L30" s="191"/>
      <c r="M30" s="328"/>
      <c r="N30" s="325"/>
      <c r="O30" s="325"/>
      <c r="P30" s="325"/>
      <c r="Q30" s="325"/>
      <c r="R30" s="326"/>
      <c r="S30" s="326"/>
    </row>
    <row r="31" spans="2:19" ht="20" customHeight="1">
      <c r="B31" s="475"/>
      <c r="C31" s="463" t="s">
        <v>9</v>
      </c>
      <c r="D31" s="463"/>
      <c r="E31" s="464"/>
      <c r="F31" s="172">
        <v>17</v>
      </c>
      <c r="G31" s="173">
        <v>1726.3775100401606</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115</v>
      </c>
      <c r="G33" s="173">
        <v>6275.974433956048</v>
      </c>
    </row>
    <row r="34" spans="2:7" ht="20" customHeight="1">
      <c r="B34" s="469"/>
      <c r="C34" s="463" t="s">
        <v>9</v>
      </c>
      <c r="D34" s="463"/>
      <c r="E34" s="464"/>
      <c r="F34" s="172">
        <v>73</v>
      </c>
      <c r="G34" s="173">
        <v>5915.60374832664</v>
      </c>
    </row>
    <row r="35" spans="2:7" ht="20" customHeight="1" thickBot="1">
      <c r="B35" s="470"/>
      <c r="C35" s="461" t="s">
        <v>10</v>
      </c>
      <c r="D35" s="461"/>
      <c r="E35" s="462"/>
      <c r="F35" s="176">
        <v>0</v>
      </c>
      <c r="G35" s="177">
        <v>0</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G2" location="FIVTI!B2" display="  FIVTI &gt;&gt;"/>
    <hyperlink ref="F2" location="UNIS!B2" display="&lt;&lt; UNIS  "/>
  </hyperlink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F2CE3-6177-4E91-BDD3-0D2F64CE74A6}">
  <sheetPr>
    <tabColor theme="7" tint="0.5999900102615356"/>
  </sheetPr>
  <dimension ref="A2:DI35"/>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290</v>
      </c>
      <c r="F2" s="348" t="s">
        <v>190</v>
      </c>
      <c r="G2" s="344" t="s">
        <v>189</v>
      </c>
      <c r="H2" s="457" t="s">
        <v>161</v>
      </c>
      <c r="I2" s="457"/>
    </row>
    <row r="3" ht="12.5" customHeight="1" thickBot="1">
      <c r="B3" s="129"/>
    </row>
    <row r="4" spans="1:113" s="200" customFormat="1" ht="20" customHeight="1" thickBot="1" thickTop="1">
      <c r="A4" s="48"/>
      <c r="B4" s="198" t="s">
        <v>111</v>
      </c>
      <c r="C4" s="202">
        <v>15</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L5" s="303"/>
      <c r="V5" s="303"/>
      <c r="AF5" s="303"/>
      <c r="AP5" s="303"/>
    </row>
    <row r="6" spans="1:113" s="207" customFormat="1" ht="37.5" customHeight="1" thickTop="1">
      <c r="A6" s="204"/>
      <c r="B6" s="205" t="s">
        <v>122</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124</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14">
        <v>29</v>
      </c>
      <c r="D8" s="213">
        <v>12.98</v>
      </c>
      <c r="E8" s="213">
        <v>0.1</v>
      </c>
      <c r="F8" s="213">
        <v>1</v>
      </c>
      <c r="G8" s="14">
        <v>1072466.8</v>
      </c>
      <c r="H8" s="14">
        <v>62402.399999999994</v>
      </c>
      <c r="I8" s="15">
        <v>215320</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18">
        <v>26</v>
      </c>
      <c r="D9" s="219">
        <v>11.63</v>
      </c>
      <c r="E9" s="219">
        <v>0.14953271028037382</v>
      </c>
      <c r="F9" s="219">
        <v>1</v>
      </c>
      <c r="G9" s="18">
        <v>915934.8</v>
      </c>
      <c r="H9" s="18">
        <v>62402.399999999994</v>
      </c>
      <c r="I9" s="19">
        <v>149310</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226">
        <v>14</v>
      </c>
      <c r="D10" s="227">
        <v>4.91</v>
      </c>
      <c r="E10" s="227">
        <v>0.14953271028037382</v>
      </c>
      <c r="F10" s="227">
        <v>0.8</v>
      </c>
      <c r="G10" s="226">
        <v>327470</v>
      </c>
      <c r="H10" s="226">
        <v>62402.399999999994</v>
      </c>
      <c r="I10" s="228">
        <v>88577.5</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18">
        <v>2</v>
      </c>
      <c r="D11" s="219">
        <v>0.6</v>
      </c>
      <c r="E11" s="219">
        <v>0.1</v>
      </c>
      <c r="F11" s="219">
        <v>0.5</v>
      </c>
      <c r="G11" s="18">
        <v>73532</v>
      </c>
      <c r="H11" s="18">
        <v>104000</v>
      </c>
      <c r="I11" s="19">
        <v>215320</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226">
        <v>0</v>
      </c>
      <c r="D12" s="227"/>
      <c r="E12" s="227"/>
      <c r="F12" s="227"/>
      <c r="G12" s="226"/>
      <c r="H12" s="226"/>
      <c r="I12" s="228"/>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6">
        <v>1</v>
      </c>
      <c r="D13" s="238">
        <v>0.75</v>
      </c>
      <c r="E13" s="238">
        <v>0.75</v>
      </c>
      <c r="F13" s="238">
        <v>0.75</v>
      </c>
      <c r="G13" s="46">
        <v>83000</v>
      </c>
      <c r="H13" s="46">
        <v>110666.66666666667</v>
      </c>
      <c r="I13" s="47">
        <v>110666.66666666667</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310000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19</v>
      </c>
      <c r="G16" s="241">
        <f>G15/47</f>
        <v>6595.744680851064</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ht="14" thickTop="1">
      <c r="AF17" s="303"/>
    </row>
    <row r="18" ht="12.75">
      <c r="AF18" s="303"/>
    </row>
    <row r="19" ht="12.75">
      <c r="AF19" s="303"/>
    </row>
    <row r="20" spans="2:32" ht="20" customHeight="1">
      <c r="B20" s="129" t="s">
        <v>288</v>
      </c>
      <c r="AF20" s="303"/>
    </row>
    <row r="21" ht="14" thickBot="1"/>
    <row r="22" spans="2:7" ht="30" customHeight="1" thickBot="1" thickTop="1">
      <c r="B22" s="5" t="s">
        <v>180</v>
      </c>
      <c r="C22" s="604" t="s">
        <v>3</v>
      </c>
      <c r="D22" s="604"/>
      <c r="E22" s="605"/>
      <c r="F22" s="7" t="s">
        <v>4</v>
      </c>
      <c r="G22" s="8" t="s">
        <v>5</v>
      </c>
    </row>
    <row r="23" spans="2:7" ht="20" customHeight="1">
      <c r="B23" s="12" t="s">
        <v>6</v>
      </c>
      <c r="C23" s="483" t="s">
        <v>7</v>
      </c>
      <c r="D23" s="483"/>
      <c r="E23" s="484"/>
      <c r="F23" s="14">
        <v>532.675</v>
      </c>
      <c r="G23" s="15">
        <v>21654.726233125646</v>
      </c>
    </row>
    <row r="24" spans="2:7" ht="20" customHeight="1">
      <c r="B24" s="472" t="s">
        <v>6</v>
      </c>
      <c r="C24" s="481" t="s">
        <v>8</v>
      </c>
      <c r="D24" s="481"/>
      <c r="E24" s="482"/>
      <c r="F24" s="18">
        <v>475.975</v>
      </c>
      <c r="G24" s="19">
        <v>18666.48947300104</v>
      </c>
    </row>
    <row r="25" spans="2:19" ht="20" customHeight="1">
      <c r="B25" s="472"/>
      <c r="C25" s="481" t="s">
        <v>9</v>
      </c>
      <c r="D25" s="481"/>
      <c r="E25" s="482"/>
      <c r="F25" s="18">
        <v>25.2</v>
      </c>
      <c r="G25" s="19">
        <v>1178.2679127725855</v>
      </c>
      <c r="M25" s="323"/>
      <c r="N25" s="323"/>
      <c r="O25" s="323"/>
      <c r="P25" s="323"/>
      <c r="Q25" s="323"/>
      <c r="R25" s="323"/>
      <c r="S25" s="323"/>
    </row>
    <row r="26" spans="2:19" ht="20" customHeight="1">
      <c r="B26" s="473"/>
      <c r="C26" s="479" t="s">
        <v>10</v>
      </c>
      <c r="D26" s="479"/>
      <c r="E26" s="480"/>
      <c r="F26" s="21">
        <v>31.5</v>
      </c>
      <c r="G26" s="22">
        <v>1809.968847352025</v>
      </c>
      <c r="L26" s="191"/>
      <c r="M26" s="324"/>
      <c r="N26" s="325"/>
      <c r="O26" s="325"/>
      <c r="P26" s="325"/>
      <c r="Q26" s="325"/>
      <c r="R26" s="326"/>
      <c r="S26" s="326"/>
    </row>
    <row r="27" spans="2:19" ht="20" customHeight="1">
      <c r="B27" s="474" t="s">
        <v>11</v>
      </c>
      <c r="C27" s="465" t="s">
        <v>8</v>
      </c>
      <c r="D27" s="465"/>
      <c r="E27" s="466"/>
      <c r="F27" s="172">
        <v>346.5</v>
      </c>
      <c r="G27" s="173">
        <v>12914.805062305297</v>
      </c>
      <c r="L27" s="327"/>
      <c r="M27" s="328"/>
      <c r="N27" s="329"/>
      <c r="R27" s="330"/>
      <c r="S27" s="330"/>
    </row>
    <row r="28" spans="2:19" ht="20" customHeight="1">
      <c r="B28" s="475"/>
      <c r="C28" s="463" t="s">
        <v>9</v>
      </c>
      <c r="D28" s="463"/>
      <c r="E28" s="464"/>
      <c r="F28" s="172">
        <v>7</v>
      </c>
      <c r="G28" s="173">
        <v>236.24091381100723</v>
      </c>
      <c r="L28" s="191"/>
      <c r="M28" s="328"/>
      <c r="N28" s="331"/>
      <c r="O28" s="325"/>
      <c r="P28" s="325"/>
      <c r="Q28" s="325"/>
      <c r="R28" s="326"/>
      <c r="S28" s="326"/>
    </row>
    <row r="29" spans="2:19" ht="20" customHeight="1">
      <c r="B29" s="476"/>
      <c r="C29" s="467" t="s">
        <v>10</v>
      </c>
      <c r="D29" s="467"/>
      <c r="E29" s="468"/>
      <c r="F29" s="174">
        <v>0</v>
      </c>
      <c r="G29" s="175">
        <v>0</v>
      </c>
      <c r="L29" s="327"/>
      <c r="M29" s="328"/>
      <c r="N29" s="329"/>
      <c r="O29" s="329"/>
      <c r="P29" s="329"/>
      <c r="Q29" s="329"/>
      <c r="R29" s="332"/>
      <c r="S29" s="332"/>
    </row>
    <row r="30" spans="2:19" ht="20" customHeight="1">
      <c r="B30" s="474" t="s">
        <v>14</v>
      </c>
      <c r="C30" s="465" t="s">
        <v>8</v>
      </c>
      <c r="D30" s="465"/>
      <c r="E30" s="466"/>
      <c r="F30" s="172">
        <v>24.125</v>
      </c>
      <c r="G30" s="173">
        <v>1064.208657840083</v>
      </c>
      <c r="L30" s="191"/>
      <c r="M30" s="328"/>
      <c r="N30" s="325"/>
      <c r="O30" s="325"/>
      <c r="P30" s="325"/>
      <c r="Q30" s="325"/>
      <c r="R30" s="326"/>
      <c r="S30" s="326"/>
    </row>
    <row r="31" spans="2:19" ht="20" customHeight="1">
      <c r="B31" s="475"/>
      <c r="C31" s="463" t="s">
        <v>9</v>
      </c>
      <c r="D31" s="463"/>
      <c r="E31" s="464"/>
      <c r="F31" s="172">
        <v>3</v>
      </c>
      <c r="G31" s="173">
        <v>101.2461059190031</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105.35</v>
      </c>
      <c r="G33" s="173">
        <v>4687.475752855658</v>
      </c>
    </row>
    <row r="34" spans="2:7" ht="20" customHeight="1">
      <c r="B34" s="469"/>
      <c r="C34" s="463" t="s">
        <v>9</v>
      </c>
      <c r="D34" s="463"/>
      <c r="E34" s="464"/>
      <c r="F34" s="172">
        <v>15.2</v>
      </c>
      <c r="G34" s="173">
        <v>840.7808930425751</v>
      </c>
    </row>
    <row r="35" spans="2:7" ht="20" customHeight="1" thickBot="1">
      <c r="B35" s="470"/>
      <c r="C35" s="461" t="s">
        <v>10</v>
      </c>
      <c r="D35" s="461"/>
      <c r="E35" s="462"/>
      <c r="F35" s="176">
        <v>31.5</v>
      </c>
      <c r="G35" s="177">
        <v>1809.968847352025</v>
      </c>
    </row>
    <row r="36" ht="14" thickTop="1"/>
  </sheetData>
  <mergeCells count="29">
    <mergeCell ref="H2:I2"/>
    <mergeCell ref="B30:B32"/>
    <mergeCell ref="C30:E30"/>
    <mergeCell ref="C31:E31"/>
    <mergeCell ref="C32:E32"/>
    <mergeCell ref="C23:E23"/>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D6:F6"/>
    <mergeCell ref="H6:I6"/>
    <mergeCell ref="N6:P6"/>
    <mergeCell ref="R6:S6"/>
    <mergeCell ref="X6:Z6"/>
    <mergeCell ref="AB6:AC6"/>
  </mergeCells>
  <hyperlinks>
    <hyperlink ref="H2:I2" location="Übersicht!C31" display="zurück zur Übersicht"/>
    <hyperlink ref="F2" location="CHUV!B2" display="&lt;&lt; CHUV  "/>
    <hyperlink ref="G2" location="aaa!B2" display="  aaa &gt;&gt;"/>
  </hyperlink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C92A-89A8-42D1-B21A-BE9D9AB9EC1B}">
  <sheetPr>
    <tabColor theme="7" tint="0.5999900102615356"/>
  </sheetPr>
  <dimension ref="A2:DI36"/>
  <sheetViews>
    <sheetView showGridLines="0" zoomScale="110" zoomScaleNormal="110" workbookViewId="0" topLeftCell="A1"/>
  </sheetViews>
  <sheetFormatPr defaultColWidth="11.421875" defaultRowHeight="12.75"/>
  <cols>
    <col min="1" max="1" width="2.7109375" style="0" customWidth="1"/>
    <col min="2" max="2" width="35.7109375" style="0" customWidth="1"/>
    <col min="3" max="9" width="11.7109375" style="0" customWidth="1"/>
    <col min="10" max="11" width="10.8515625" style="187" customWidth="1"/>
    <col min="12" max="12" width="33.7109375" style="187" customWidth="1"/>
    <col min="13" max="19" width="11.7109375" style="187" customWidth="1"/>
    <col min="20" max="21" width="10.8515625" style="187" customWidth="1"/>
    <col min="22" max="22" width="33.7109375" style="187" customWidth="1"/>
    <col min="23" max="29" width="11.7109375" style="187" customWidth="1"/>
    <col min="30" max="31" width="10.8515625" style="187" customWidth="1"/>
    <col min="32" max="32" width="33.7109375" style="187" customWidth="1"/>
    <col min="33" max="39" width="11.7109375" style="187" customWidth="1"/>
    <col min="40" max="41" width="10.8515625" style="187" customWidth="1"/>
    <col min="42" max="42" width="33.7109375" style="187" customWidth="1"/>
    <col min="43" max="49" width="11.7109375" style="187" customWidth="1"/>
    <col min="50" max="113" width="10.8515625" style="187" customWidth="1"/>
  </cols>
  <sheetData>
    <row r="1" ht="12.5" customHeight="1"/>
    <row r="2" spans="2:9" ht="20" customHeight="1">
      <c r="B2" s="129" t="s">
        <v>291</v>
      </c>
      <c r="G2" s="348" t="s">
        <v>188</v>
      </c>
      <c r="H2" s="457" t="s">
        <v>161</v>
      </c>
      <c r="I2" s="457"/>
    </row>
    <row r="3" ht="12.5" customHeight="1" thickBot="1">
      <c r="B3" s="129"/>
    </row>
    <row r="4" spans="1:113" s="200" customFormat="1" ht="20" customHeight="1" thickBot="1" thickTop="1">
      <c r="A4" s="48"/>
      <c r="B4" s="198" t="s">
        <v>111</v>
      </c>
      <c r="C4" s="199" t="s">
        <v>112</v>
      </c>
      <c r="G4" s="201"/>
      <c r="J4" s="191"/>
      <c r="K4" s="191"/>
      <c r="L4" s="269"/>
      <c r="M4" s="302"/>
      <c r="N4" s="191"/>
      <c r="O4" s="191"/>
      <c r="P4" s="191"/>
      <c r="Q4" s="189"/>
      <c r="R4" s="191"/>
      <c r="S4" s="191"/>
      <c r="T4" s="191"/>
      <c r="U4" s="191"/>
      <c r="V4" s="269"/>
      <c r="W4" s="302"/>
      <c r="X4" s="191"/>
      <c r="Y4" s="191"/>
      <c r="Z4" s="191"/>
      <c r="AA4" s="189"/>
      <c r="AB4" s="191"/>
      <c r="AC4" s="191"/>
      <c r="AD4" s="191"/>
      <c r="AE4" s="191"/>
      <c r="AF4" s="269"/>
      <c r="AG4" s="302"/>
      <c r="AH4" s="191"/>
      <c r="AI4" s="191"/>
      <c r="AJ4" s="191"/>
      <c r="AK4" s="189"/>
      <c r="AL4" s="191"/>
      <c r="AM4" s="191"/>
      <c r="AN4" s="191"/>
      <c r="AO4" s="191"/>
      <c r="AP4" s="269"/>
      <c r="AQ4" s="302"/>
      <c r="AR4" s="191"/>
      <c r="AS4" s="191"/>
      <c r="AT4" s="191"/>
      <c r="AU4" s="189"/>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row>
    <row r="5" spans="2:42" ht="15" thickBot="1" thickTop="1">
      <c r="B5" s="1"/>
      <c r="C5" t="s">
        <v>115</v>
      </c>
      <c r="D5" t="s">
        <v>116</v>
      </c>
      <c r="G5" t="s">
        <v>116</v>
      </c>
      <c r="L5" s="303"/>
      <c r="V5" s="303"/>
      <c r="AF5" s="303"/>
      <c r="AP5" s="303"/>
    </row>
    <row r="6" spans="1:113" s="207" customFormat="1" ht="37.5" customHeight="1" thickTop="1">
      <c r="A6" s="204"/>
      <c r="B6" s="205" t="s">
        <v>117</v>
      </c>
      <c r="C6" s="206" t="s">
        <v>118</v>
      </c>
      <c r="D6" s="606" t="s">
        <v>119</v>
      </c>
      <c r="E6" s="607"/>
      <c r="F6" s="608"/>
      <c r="G6" s="252" t="s">
        <v>120</v>
      </c>
      <c r="H6" s="609" t="s">
        <v>121</v>
      </c>
      <c r="I6" s="610"/>
      <c r="J6" s="304"/>
      <c r="K6" s="304"/>
      <c r="L6" s="305"/>
      <c r="M6" s="306"/>
      <c r="N6" s="602"/>
      <c r="O6" s="602"/>
      <c r="P6" s="602"/>
      <c r="Q6" s="306"/>
      <c r="R6" s="603"/>
      <c r="S6" s="603"/>
      <c r="T6" s="304"/>
      <c r="U6" s="304"/>
      <c r="V6" s="305"/>
      <c r="W6" s="306"/>
      <c r="X6" s="602"/>
      <c r="Y6" s="602"/>
      <c r="Z6" s="602"/>
      <c r="AA6" s="306"/>
      <c r="AB6" s="603"/>
      <c r="AC6" s="603"/>
      <c r="AD6" s="304"/>
      <c r="AE6" s="304"/>
      <c r="AF6" s="305"/>
      <c r="AG6" s="306"/>
      <c r="AH6" s="602"/>
      <c r="AI6" s="602"/>
      <c r="AJ6" s="602"/>
      <c r="AK6" s="306"/>
      <c r="AL6" s="603"/>
      <c r="AM6" s="603"/>
      <c r="AN6" s="304"/>
      <c r="AO6" s="304"/>
      <c r="AP6" s="305"/>
      <c r="AQ6" s="306"/>
      <c r="AR6" s="602"/>
      <c r="AS6" s="602"/>
      <c r="AT6" s="602"/>
      <c r="AU6" s="306"/>
      <c r="AV6" s="603"/>
      <c r="AW6" s="603"/>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row>
    <row r="7" spans="1:113" s="211" customFormat="1" ht="14" thickBot="1">
      <c r="A7" s="204"/>
      <c r="B7" s="208"/>
      <c r="C7" s="209"/>
      <c r="D7" s="209" t="s">
        <v>6</v>
      </c>
      <c r="E7" s="209" t="s">
        <v>124</v>
      </c>
      <c r="F7" s="209" t="s">
        <v>125</v>
      </c>
      <c r="G7" s="209" t="s">
        <v>6</v>
      </c>
      <c r="H7" s="209" t="s">
        <v>242</v>
      </c>
      <c r="I7" s="210" t="s">
        <v>125</v>
      </c>
      <c r="J7" s="304"/>
      <c r="K7" s="304"/>
      <c r="L7" s="307"/>
      <c r="M7" s="308"/>
      <c r="N7" s="308"/>
      <c r="O7" s="308"/>
      <c r="P7" s="308"/>
      <c r="Q7" s="308"/>
      <c r="R7" s="308"/>
      <c r="S7" s="308"/>
      <c r="T7" s="304"/>
      <c r="U7" s="304"/>
      <c r="V7" s="307"/>
      <c r="W7" s="308"/>
      <c r="X7" s="308"/>
      <c r="Y7" s="308"/>
      <c r="Z7" s="308"/>
      <c r="AA7" s="308"/>
      <c r="AB7" s="308"/>
      <c r="AC7" s="308"/>
      <c r="AD7" s="304"/>
      <c r="AE7" s="304"/>
      <c r="AF7" s="307"/>
      <c r="AG7" s="308"/>
      <c r="AH7" s="308"/>
      <c r="AI7" s="308"/>
      <c r="AJ7" s="308"/>
      <c r="AK7" s="308"/>
      <c r="AL7" s="308"/>
      <c r="AM7" s="308"/>
      <c r="AN7" s="304"/>
      <c r="AO7" s="304"/>
      <c r="AP7" s="307"/>
      <c r="AQ7" s="308"/>
      <c r="AR7" s="308"/>
      <c r="AS7" s="308"/>
      <c r="AT7" s="308"/>
      <c r="AU7" s="308"/>
      <c r="AV7" s="308"/>
      <c r="AW7" s="308"/>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row>
    <row r="8" spans="1:113" s="217" customFormat="1" ht="20" customHeight="1">
      <c r="A8" s="48"/>
      <c r="B8" s="212" t="s">
        <v>6</v>
      </c>
      <c r="C8" s="416">
        <v>100</v>
      </c>
      <c r="D8" s="398">
        <v>22.05</v>
      </c>
      <c r="E8" s="213">
        <v>0.04984423676012461</v>
      </c>
      <c r="F8" s="213">
        <v>0.897196261682243</v>
      </c>
      <c r="G8" s="416">
        <v>1989691.5999999999</v>
      </c>
      <c r="H8" s="14">
        <v>0</v>
      </c>
      <c r="I8" s="15">
        <v>288900</v>
      </c>
      <c r="J8" s="191"/>
      <c r="K8" s="191"/>
      <c r="L8" s="309"/>
      <c r="M8" s="189"/>
      <c r="N8" s="310"/>
      <c r="O8" s="310"/>
      <c r="P8" s="310"/>
      <c r="Q8" s="189"/>
      <c r="R8" s="189"/>
      <c r="S8" s="311"/>
      <c r="T8" s="191"/>
      <c r="U8" s="191"/>
      <c r="V8" s="309"/>
      <c r="W8" s="189"/>
      <c r="X8" s="310"/>
      <c r="Y8" s="310"/>
      <c r="Z8" s="310"/>
      <c r="AA8" s="189"/>
      <c r="AB8" s="189"/>
      <c r="AC8" s="189"/>
      <c r="AD8" s="191"/>
      <c r="AE8" s="191"/>
      <c r="AF8" s="309"/>
      <c r="AG8" s="189"/>
      <c r="AH8" s="310"/>
      <c r="AI8" s="310"/>
      <c r="AJ8" s="310"/>
      <c r="AK8" s="189"/>
      <c r="AL8" s="312"/>
      <c r="AM8" s="312"/>
      <c r="AN8" s="191"/>
      <c r="AO8" s="191"/>
      <c r="AP8" s="309"/>
      <c r="AQ8" s="189"/>
      <c r="AR8" s="310"/>
      <c r="AS8" s="310"/>
      <c r="AT8" s="310"/>
      <c r="AU8" s="189"/>
      <c r="AV8" s="189"/>
      <c r="AW8" s="189"/>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row>
    <row r="9" spans="1:113" s="132" customFormat="1" ht="20" customHeight="1">
      <c r="A9" s="48"/>
      <c r="B9" s="218" t="s">
        <v>8</v>
      </c>
      <c r="C9" s="417">
        <v>45</v>
      </c>
      <c r="D9" s="399">
        <v>10.81</v>
      </c>
      <c r="E9" s="219">
        <v>0.04984423676012461</v>
      </c>
      <c r="F9" s="219">
        <v>0.897196261682243</v>
      </c>
      <c r="G9" s="417">
        <v>1302169.3333333333</v>
      </c>
      <c r="H9" s="18">
        <v>62017.200000000004</v>
      </c>
      <c r="I9" s="19">
        <v>288900</v>
      </c>
      <c r="J9" s="191"/>
      <c r="K9" s="191"/>
      <c r="L9" s="309"/>
      <c r="M9" s="313"/>
      <c r="N9" s="314"/>
      <c r="O9" s="310"/>
      <c r="P9" s="310"/>
      <c r="Q9" s="189"/>
      <c r="R9" s="189"/>
      <c r="S9" s="311"/>
      <c r="T9" s="191"/>
      <c r="U9" s="191"/>
      <c r="V9" s="309"/>
      <c r="W9" s="189"/>
      <c r="X9" s="310"/>
      <c r="Y9" s="310"/>
      <c r="Z9" s="310"/>
      <c r="AA9" s="189"/>
      <c r="AB9" s="189"/>
      <c r="AC9" s="189"/>
      <c r="AD9" s="191"/>
      <c r="AE9" s="191"/>
      <c r="AF9" s="309"/>
      <c r="AG9" s="189"/>
      <c r="AH9" s="310"/>
      <c r="AI9" s="310"/>
      <c r="AJ9" s="310"/>
      <c r="AK9" s="189"/>
      <c r="AL9" s="312"/>
      <c r="AM9" s="312"/>
      <c r="AN9" s="191"/>
      <c r="AO9" s="191"/>
      <c r="AP9" s="309"/>
      <c r="AQ9" s="189"/>
      <c r="AR9" s="310"/>
      <c r="AS9" s="310"/>
      <c r="AT9" s="310"/>
      <c r="AU9" s="189"/>
      <c r="AV9" s="189"/>
      <c r="AW9" s="189"/>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row>
    <row r="10" spans="2:113" s="224" customFormat="1" ht="20" customHeight="1">
      <c r="B10" s="225" t="s">
        <v>126</v>
      </c>
      <c r="C10" s="418">
        <v>11</v>
      </c>
      <c r="D10" s="400">
        <v>1.42</v>
      </c>
      <c r="E10" s="227">
        <v>0.04984423676012461</v>
      </c>
      <c r="F10" s="227">
        <v>0.22429906542056074</v>
      </c>
      <c r="G10" s="418">
        <v>102309</v>
      </c>
      <c r="H10" s="226">
        <v>62017.200000000004</v>
      </c>
      <c r="I10" s="228">
        <v>288900</v>
      </c>
      <c r="J10" s="315"/>
      <c r="K10" s="315"/>
      <c r="L10" s="316"/>
      <c r="M10" s="317"/>
      <c r="N10" s="318"/>
      <c r="O10" s="318"/>
      <c r="P10" s="318"/>
      <c r="Q10" s="319"/>
      <c r="R10" s="319"/>
      <c r="S10" s="319"/>
      <c r="T10" s="315"/>
      <c r="U10" s="315"/>
      <c r="V10" s="316"/>
      <c r="W10" s="320"/>
      <c r="X10" s="321"/>
      <c r="Y10" s="321"/>
      <c r="Z10" s="321"/>
      <c r="AA10" s="320"/>
      <c r="AB10" s="320"/>
      <c r="AC10" s="320"/>
      <c r="AD10" s="315"/>
      <c r="AE10" s="315"/>
      <c r="AF10" s="316"/>
      <c r="AG10" s="320"/>
      <c r="AH10" s="321"/>
      <c r="AI10" s="321"/>
      <c r="AJ10" s="321"/>
      <c r="AK10" s="320"/>
      <c r="AL10" s="322"/>
      <c r="AM10" s="322"/>
      <c r="AN10" s="315"/>
      <c r="AO10" s="315"/>
      <c r="AP10" s="316"/>
      <c r="AQ10" s="320"/>
      <c r="AR10" s="321"/>
      <c r="AS10" s="321"/>
      <c r="AT10" s="321"/>
      <c r="AU10" s="320"/>
      <c r="AV10" s="320"/>
      <c r="AW10" s="320"/>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15"/>
      <c r="DE10" s="315"/>
      <c r="DF10" s="315"/>
      <c r="DG10" s="315"/>
      <c r="DH10" s="315"/>
      <c r="DI10" s="315"/>
    </row>
    <row r="11" spans="1:113" s="132" customFormat="1" ht="20" customHeight="1">
      <c r="A11" s="48"/>
      <c r="B11" s="218" t="s">
        <v>9</v>
      </c>
      <c r="C11" s="417">
        <v>5</v>
      </c>
      <c r="D11" s="399">
        <v>1.5</v>
      </c>
      <c r="E11" s="219">
        <v>0.17445482866043613</v>
      </c>
      <c r="F11" s="219">
        <v>0.3987538940809969</v>
      </c>
      <c r="G11" s="417">
        <v>92821.86666666667</v>
      </c>
      <c r="H11" s="18">
        <v>62017.200000000004</v>
      </c>
      <c r="I11" s="19">
        <v>62017.200000000004</v>
      </c>
      <c r="J11" s="191"/>
      <c r="K11" s="191"/>
      <c r="L11" s="309"/>
      <c r="M11" s="313"/>
      <c r="N11" s="310"/>
      <c r="O11" s="310"/>
      <c r="P11" s="310"/>
      <c r="Q11" s="189"/>
      <c r="R11" s="311"/>
      <c r="S11" s="311"/>
      <c r="T11" s="191"/>
      <c r="U11" s="191"/>
      <c r="V11" s="309"/>
      <c r="W11" s="189"/>
      <c r="X11" s="310"/>
      <c r="Y11" s="310"/>
      <c r="Z11" s="310"/>
      <c r="AA11" s="189"/>
      <c r="AB11" s="189"/>
      <c r="AC11" s="189"/>
      <c r="AD11" s="191"/>
      <c r="AE11" s="191"/>
      <c r="AF11" s="309"/>
      <c r="AG11" s="189"/>
      <c r="AH11" s="310"/>
      <c r="AI11" s="310"/>
      <c r="AJ11" s="310"/>
      <c r="AK11" s="189"/>
      <c r="AL11" s="312"/>
      <c r="AM11" s="312"/>
      <c r="AN11" s="191"/>
      <c r="AO11" s="191"/>
      <c r="AP11" s="309"/>
      <c r="AQ11" s="189"/>
      <c r="AR11" s="310"/>
      <c r="AS11" s="310"/>
      <c r="AT11" s="310"/>
      <c r="AU11" s="189"/>
      <c r="AV11" s="189"/>
      <c r="AW11" s="189"/>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row>
    <row r="12" spans="2:113" s="224" customFormat="1" ht="20" customHeight="1">
      <c r="B12" s="225" t="s">
        <v>126</v>
      </c>
      <c r="C12" s="418">
        <v>0</v>
      </c>
      <c r="D12" s="400"/>
      <c r="E12" s="227"/>
      <c r="F12" s="227"/>
      <c r="G12" s="418"/>
      <c r="H12" s="226"/>
      <c r="I12" s="228"/>
      <c r="J12" s="315"/>
      <c r="K12" s="315"/>
      <c r="L12" s="316"/>
      <c r="M12" s="317"/>
      <c r="N12" s="321"/>
      <c r="O12" s="321"/>
      <c r="P12" s="321"/>
      <c r="Q12" s="320"/>
      <c r="R12" s="320"/>
      <c r="S12" s="320"/>
      <c r="T12" s="315"/>
      <c r="U12" s="315"/>
      <c r="V12" s="316"/>
      <c r="W12" s="320"/>
      <c r="X12" s="321"/>
      <c r="Y12" s="321"/>
      <c r="Z12" s="321"/>
      <c r="AA12" s="320"/>
      <c r="AB12" s="320"/>
      <c r="AC12" s="320"/>
      <c r="AD12" s="315"/>
      <c r="AE12" s="315"/>
      <c r="AF12" s="316"/>
      <c r="AG12" s="320"/>
      <c r="AH12" s="321"/>
      <c r="AI12" s="321"/>
      <c r="AJ12" s="321"/>
      <c r="AK12" s="320"/>
      <c r="AL12" s="322"/>
      <c r="AM12" s="322"/>
      <c r="AN12" s="315"/>
      <c r="AO12" s="315"/>
      <c r="AP12" s="316"/>
      <c r="AQ12" s="320"/>
      <c r="AR12" s="321"/>
      <c r="AS12" s="321"/>
      <c r="AT12" s="321"/>
      <c r="AU12" s="320"/>
      <c r="AV12" s="320"/>
      <c r="AW12" s="320"/>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row>
    <row r="13" spans="1:113" s="240" customFormat="1" ht="20" customHeight="1" thickBot="1">
      <c r="A13" s="48"/>
      <c r="B13" s="237" t="s">
        <v>10</v>
      </c>
      <c r="C13" s="419">
        <v>49</v>
      </c>
      <c r="D13" s="401">
        <v>9.74</v>
      </c>
      <c r="E13" s="238">
        <v>0.07476635514018691</v>
      </c>
      <c r="F13" s="238">
        <v>0.7975077881619937</v>
      </c>
      <c r="G13" s="419">
        <v>594700.3999999999</v>
      </c>
      <c r="H13" s="46">
        <v>0</v>
      </c>
      <c r="I13" s="47">
        <v>67410</v>
      </c>
      <c r="J13" s="191"/>
      <c r="K13" s="191"/>
      <c r="L13" s="309"/>
      <c r="M13" s="189"/>
      <c r="N13" s="310"/>
      <c r="O13" s="310"/>
      <c r="P13" s="310"/>
      <c r="Q13" s="189"/>
      <c r="R13" s="189"/>
      <c r="S13" s="189"/>
      <c r="T13" s="191"/>
      <c r="U13" s="191"/>
      <c r="V13" s="309"/>
      <c r="W13" s="189"/>
      <c r="X13" s="310"/>
      <c r="Y13" s="310"/>
      <c r="Z13" s="310"/>
      <c r="AA13" s="189"/>
      <c r="AB13" s="189"/>
      <c r="AC13" s="189"/>
      <c r="AD13" s="191"/>
      <c r="AE13" s="191"/>
      <c r="AF13" s="309"/>
      <c r="AG13" s="189"/>
      <c r="AH13" s="310"/>
      <c r="AI13" s="310"/>
      <c r="AJ13" s="310"/>
      <c r="AK13" s="312"/>
      <c r="AL13" s="312"/>
      <c r="AM13" s="312"/>
      <c r="AN13" s="191"/>
      <c r="AO13" s="191"/>
      <c r="AP13" s="309"/>
      <c r="AQ13" s="189"/>
      <c r="AR13" s="310"/>
      <c r="AS13" s="310"/>
      <c r="AT13" s="310"/>
      <c r="AU13" s="189"/>
      <c r="AV13" s="189"/>
      <c r="AW13" s="189"/>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row>
    <row r="14" ht="15" thickBot="1" thickTop="1"/>
    <row r="15" spans="1:113" s="50" customFormat="1" ht="20" customHeight="1" thickTop="1">
      <c r="A15"/>
      <c r="B15" s="49" t="s">
        <v>18</v>
      </c>
      <c r="G15" s="53">
        <v>386650</v>
      </c>
      <c r="J15" s="187"/>
      <c r="K15" s="187"/>
      <c r="L15" s="269"/>
      <c r="M15" s="187"/>
      <c r="N15" s="187"/>
      <c r="O15" s="187"/>
      <c r="P15" s="187"/>
      <c r="Q15" s="189"/>
      <c r="R15" s="187"/>
      <c r="S15" s="187"/>
      <c r="T15" s="187"/>
      <c r="U15" s="187"/>
      <c r="V15" s="269"/>
      <c r="W15" s="187"/>
      <c r="X15" s="187"/>
      <c r="Y15" s="187"/>
      <c r="Z15" s="187"/>
      <c r="AA15" s="189"/>
      <c r="AB15" s="187"/>
      <c r="AC15" s="187"/>
      <c r="AD15" s="187"/>
      <c r="AE15" s="187"/>
      <c r="AF15" s="269"/>
      <c r="AG15" s="187"/>
      <c r="AH15" s="187"/>
      <c r="AI15" s="187"/>
      <c r="AJ15" s="187"/>
      <c r="AK15" s="189"/>
      <c r="AL15" s="187"/>
      <c r="AM15" s="187"/>
      <c r="AN15" s="187"/>
      <c r="AO15" s="187"/>
      <c r="AP15" s="269"/>
      <c r="AQ15" s="187"/>
      <c r="AR15" s="187"/>
      <c r="AS15" s="187"/>
      <c r="AT15" s="187"/>
      <c r="AU15" s="189"/>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row>
    <row r="16" spans="1:113" s="55" customFormat="1" ht="20" customHeight="1" thickBot="1">
      <c r="A16"/>
      <c r="B16" s="54" t="s">
        <v>19</v>
      </c>
      <c r="G16" s="241">
        <f>G15/47</f>
        <v>8226.595744680852</v>
      </c>
      <c r="J16" s="187"/>
      <c r="K16" s="187"/>
      <c r="L16" s="270"/>
      <c r="M16" s="187"/>
      <c r="N16" s="187"/>
      <c r="O16" s="187"/>
      <c r="P16" s="187"/>
      <c r="Q16" s="311"/>
      <c r="R16" s="187"/>
      <c r="S16" s="187"/>
      <c r="T16" s="187"/>
      <c r="U16" s="187"/>
      <c r="V16" s="270"/>
      <c r="W16" s="187"/>
      <c r="X16" s="187"/>
      <c r="Y16" s="187"/>
      <c r="Z16" s="187"/>
      <c r="AA16" s="189"/>
      <c r="AB16" s="187"/>
      <c r="AC16" s="187"/>
      <c r="AD16" s="187"/>
      <c r="AE16" s="187"/>
      <c r="AF16" s="270"/>
      <c r="AG16" s="187"/>
      <c r="AH16" s="187"/>
      <c r="AI16" s="187"/>
      <c r="AJ16" s="187"/>
      <c r="AK16" s="189"/>
      <c r="AL16" s="187"/>
      <c r="AM16" s="187"/>
      <c r="AN16" s="187"/>
      <c r="AO16" s="187"/>
      <c r="AP16" s="270"/>
      <c r="AQ16" s="187"/>
      <c r="AR16" s="187"/>
      <c r="AS16" s="187"/>
      <c r="AT16" s="187"/>
      <c r="AU16" s="189"/>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row>
    <row r="17" spans="2:32" ht="62.5" customHeight="1" thickTop="1">
      <c r="B17" s="614" t="s">
        <v>243</v>
      </c>
      <c r="C17" s="614"/>
      <c r="D17" s="614"/>
      <c r="E17" s="614"/>
      <c r="F17" s="614"/>
      <c r="G17" s="614"/>
      <c r="H17" s="614"/>
      <c r="I17" s="614"/>
      <c r="AF17" s="303"/>
    </row>
    <row r="18" ht="12.75">
      <c r="AF18" s="303"/>
    </row>
    <row r="19" ht="12.75">
      <c r="AF19" s="303"/>
    </row>
    <row r="20" spans="2:32" ht="20" customHeight="1">
      <c r="B20" s="129" t="s">
        <v>156</v>
      </c>
      <c r="D20" s="48"/>
      <c r="AF20" s="303"/>
    </row>
    <row r="21" ht="14" thickBot="1"/>
    <row r="22" spans="2:7" ht="30" customHeight="1" thickBot="1" thickTop="1">
      <c r="B22" s="5" t="s">
        <v>181</v>
      </c>
      <c r="C22" s="604" t="s">
        <v>3</v>
      </c>
      <c r="D22" s="604"/>
      <c r="E22" s="605"/>
      <c r="F22" s="7" t="s">
        <v>4</v>
      </c>
      <c r="G22" s="8" t="s">
        <v>5</v>
      </c>
    </row>
    <row r="23" spans="2:7" ht="20" customHeight="1">
      <c r="B23" s="12" t="s">
        <v>6</v>
      </c>
      <c r="C23" s="483" t="s">
        <v>7</v>
      </c>
      <c r="D23" s="483"/>
      <c r="E23" s="484"/>
      <c r="F23" s="14">
        <v>1046.4027777777776</v>
      </c>
      <c r="G23" s="15">
        <v>33000.223248652816</v>
      </c>
    </row>
    <row r="24" spans="2:7" ht="20" customHeight="1">
      <c r="B24" s="472" t="s">
        <v>6</v>
      </c>
      <c r="C24" s="481" t="s">
        <v>8</v>
      </c>
      <c r="D24" s="481"/>
      <c r="E24" s="482"/>
      <c r="F24" s="18">
        <v>517.6527777777778</v>
      </c>
      <c r="G24" s="19">
        <v>19768.462920195023</v>
      </c>
    </row>
    <row r="25" spans="2:19" ht="20" customHeight="1">
      <c r="B25" s="472"/>
      <c r="C25" s="481" t="s">
        <v>9</v>
      </c>
      <c r="D25" s="481"/>
      <c r="E25" s="482"/>
      <c r="F25" s="18">
        <v>78.33333333333334</v>
      </c>
      <c r="G25" s="19">
        <v>1786.4100590197588</v>
      </c>
      <c r="M25" s="323"/>
      <c r="N25" s="323"/>
      <c r="O25" s="323"/>
      <c r="P25" s="323"/>
      <c r="Q25" s="323"/>
      <c r="R25" s="323"/>
      <c r="S25" s="323"/>
    </row>
    <row r="26" spans="2:19" ht="20" customHeight="1">
      <c r="B26" s="473"/>
      <c r="C26" s="479" t="s">
        <v>10</v>
      </c>
      <c r="D26" s="479"/>
      <c r="E26" s="480"/>
      <c r="F26" s="21">
        <v>450.4166666666667</v>
      </c>
      <c r="G26" s="22">
        <v>11445.35026943803</v>
      </c>
      <c r="L26" s="191"/>
      <c r="M26" s="324"/>
      <c r="N26" s="325"/>
      <c r="O26" s="325"/>
      <c r="P26" s="325"/>
      <c r="Q26" s="325"/>
      <c r="R26" s="326"/>
      <c r="S26" s="326"/>
    </row>
    <row r="27" spans="2:19" ht="20" customHeight="1">
      <c r="B27" s="474" t="s">
        <v>11</v>
      </c>
      <c r="C27" s="465" t="s">
        <v>8</v>
      </c>
      <c r="D27" s="465"/>
      <c r="E27" s="466"/>
      <c r="F27" s="172">
        <v>414.5138888888889</v>
      </c>
      <c r="G27" s="173">
        <v>14271.882105273293</v>
      </c>
      <c r="L27" s="327"/>
      <c r="M27" s="328"/>
      <c r="N27" s="329"/>
      <c r="R27" s="330"/>
      <c r="S27" s="330"/>
    </row>
    <row r="28" spans="2:19" ht="20" customHeight="1">
      <c r="B28" s="475"/>
      <c r="C28" s="463" t="s">
        <v>9</v>
      </c>
      <c r="D28" s="463"/>
      <c r="E28" s="464"/>
      <c r="F28" s="172">
        <v>75.72222222222223</v>
      </c>
      <c r="G28" s="173">
        <v>1724.2740569668977</v>
      </c>
      <c r="L28" s="191"/>
      <c r="M28" s="328"/>
      <c r="N28" s="331"/>
      <c r="O28" s="325"/>
      <c r="P28" s="325"/>
      <c r="Q28" s="325"/>
      <c r="R28" s="326"/>
      <c r="S28" s="326"/>
    </row>
    <row r="29" spans="2:19" ht="20" customHeight="1">
      <c r="B29" s="476"/>
      <c r="C29" s="467" t="s">
        <v>10</v>
      </c>
      <c r="D29" s="467"/>
      <c r="E29" s="468"/>
      <c r="F29" s="174">
        <v>412.5555555555556</v>
      </c>
      <c r="G29" s="175">
        <v>10706.183565680012</v>
      </c>
      <c r="L29" s="327"/>
      <c r="M29" s="328"/>
      <c r="N29" s="329"/>
      <c r="O29" s="329"/>
      <c r="P29" s="329"/>
      <c r="Q29" s="329"/>
      <c r="R29" s="332"/>
      <c r="S29" s="332"/>
    </row>
    <row r="30" spans="2:19" ht="20" customHeight="1">
      <c r="B30" s="474" t="s">
        <v>14</v>
      </c>
      <c r="C30" s="465" t="s">
        <v>8</v>
      </c>
      <c r="D30" s="465"/>
      <c r="E30" s="466"/>
      <c r="F30" s="172">
        <v>15.01388888888889</v>
      </c>
      <c r="G30" s="173">
        <v>861.4833817239692</v>
      </c>
      <c r="L30" s="191"/>
      <c r="M30" s="328"/>
      <c r="N30" s="325"/>
      <c r="O30" s="325"/>
      <c r="P30" s="325"/>
      <c r="Q30" s="325"/>
      <c r="R30" s="326"/>
      <c r="S30" s="326"/>
    </row>
    <row r="31" spans="2:19" ht="20" customHeight="1">
      <c r="B31" s="475"/>
      <c r="C31" s="463" t="s">
        <v>9</v>
      </c>
      <c r="D31" s="463"/>
      <c r="E31" s="464"/>
      <c r="F31" s="172">
        <v>0</v>
      </c>
      <c r="G31" s="173">
        <v>0</v>
      </c>
      <c r="L31" s="327"/>
      <c r="M31" s="328"/>
      <c r="N31" s="325"/>
      <c r="O31" s="325"/>
      <c r="P31" s="325"/>
      <c r="Q31" s="325"/>
      <c r="R31" s="324"/>
      <c r="S31" s="324"/>
    </row>
    <row r="32" spans="2:19" ht="20" customHeight="1">
      <c r="B32" s="476"/>
      <c r="C32" s="467" t="s">
        <v>10</v>
      </c>
      <c r="D32" s="467"/>
      <c r="E32" s="468"/>
      <c r="F32" s="174">
        <v>0</v>
      </c>
      <c r="G32" s="175">
        <v>0</v>
      </c>
      <c r="L32" s="191"/>
      <c r="M32" s="324"/>
      <c r="N32" s="325"/>
      <c r="O32" s="310"/>
      <c r="P32" s="310"/>
      <c r="Q32" s="189"/>
      <c r="R32" s="189"/>
      <c r="S32" s="189"/>
    </row>
    <row r="33" spans="2:7" ht="20" customHeight="1">
      <c r="B33" s="611" t="s">
        <v>15</v>
      </c>
      <c r="C33" s="465" t="s">
        <v>8</v>
      </c>
      <c r="D33" s="465"/>
      <c r="E33" s="466"/>
      <c r="F33" s="172">
        <v>88.125</v>
      </c>
      <c r="G33" s="173">
        <v>4635.097433197763</v>
      </c>
    </row>
    <row r="34" spans="2:7" ht="20" customHeight="1">
      <c r="B34" s="469"/>
      <c r="C34" s="463" t="s">
        <v>9</v>
      </c>
      <c r="D34" s="463"/>
      <c r="E34" s="464"/>
      <c r="F34" s="172">
        <v>2.611111111111111</v>
      </c>
      <c r="G34" s="173">
        <v>62.13600205286118</v>
      </c>
    </row>
    <row r="35" spans="2:7" ht="20" customHeight="1" thickBot="1">
      <c r="B35" s="470"/>
      <c r="C35" s="461" t="s">
        <v>10</v>
      </c>
      <c r="D35" s="461"/>
      <c r="E35" s="462"/>
      <c r="F35" s="176">
        <v>37.861111111111114</v>
      </c>
      <c r="G35" s="177">
        <v>739.1667037580183</v>
      </c>
    </row>
    <row r="36" spans="2:7" ht="48" customHeight="1" thickTop="1">
      <c r="B36" s="615" t="s">
        <v>285</v>
      </c>
      <c r="C36" s="615"/>
      <c r="D36" s="615"/>
      <c r="E36" s="615"/>
      <c r="F36" s="615"/>
      <c r="G36" s="615"/>
    </row>
  </sheetData>
  <mergeCells count="31">
    <mergeCell ref="B36:G36"/>
    <mergeCell ref="H2:I2"/>
    <mergeCell ref="B30:B32"/>
    <mergeCell ref="C30:E30"/>
    <mergeCell ref="C31:E31"/>
    <mergeCell ref="C32:E32"/>
    <mergeCell ref="B33:B35"/>
    <mergeCell ref="C33:E33"/>
    <mergeCell ref="C34:E34"/>
    <mergeCell ref="C35:E35"/>
    <mergeCell ref="B24:B26"/>
    <mergeCell ref="C24:E24"/>
    <mergeCell ref="C25:E25"/>
    <mergeCell ref="C26:E26"/>
    <mergeCell ref="B27:B29"/>
    <mergeCell ref="C27:E27"/>
    <mergeCell ref="C28:E28"/>
    <mergeCell ref="C29:E29"/>
    <mergeCell ref="AH6:AJ6"/>
    <mergeCell ref="AL6:AM6"/>
    <mergeCell ref="AR6:AT6"/>
    <mergeCell ref="AV6:AW6"/>
    <mergeCell ref="C22:E22"/>
    <mergeCell ref="C23:E23"/>
    <mergeCell ref="B17:I17"/>
    <mergeCell ref="D6:F6"/>
    <mergeCell ref="H6:I6"/>
    <mergeCell ref="N6:P6"/>
    <mergeCell ref="R6:S6"/>
    <mergeCell ref="X6:Z6"/>
    <mergeCell ref="AB6:AC6"/>
  </mergeCells>
  <hyperlinks>
    <hyperlink ref="H2:I2" location="Übersicht!C31" display="zurück zur Übersicht"/>
    <hyperlink ref="G2" location="FIVTI!B2" display="&lt;&lt; FIAS  "/>
  </hyperlink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6DB3C-A417-46E9-AE22-9CCE80901A35}">
  <sheetPr>
    <tabColor theme="5" tint="0.5999900102615356"/>
  </sheetPr>
  <dimension ref="A2:J23"/>
  <sheetViews>
    <sheetView showGridLines="0" zoomScale="110" zoomScaleNormal="110" workbookViewId="0" topLeftCell="A1"/>
  </sheetViews>
  <sheetFormatPr defaultColWidth="11.421875" defaultRowHeight="12.75"/>
  <cols>
    <col min="1" max="1" width="2.7109375" style="0" customWidth="1"/>
    <col min="3" max="3" width="37.8515625" style="0" customWidth="1"/>
    <col min="4" max="4" width="20.7109375" style="0" customWidth="1"/>
    <col min="5" max="9" width="12.7109375" style="0" customWidth="1"/>
  </cols>
  <sheetData>
    <row r="1" ht="12.5" customHeight="1"/>
    <row r="2" spans="1:10" ht="20" customHeight="1">
      <c r="A2" s="58"/>
      <c r="B2" s="458" t="s">
        <v>98</v>
      </c>
      <c r="C2" s="458"/>
      <c r="D2" s="458"/>
      <c r="E2" s="458"/>
      <c r="F2" s="90"/>
      <c r="G2" s="344" t="s">
        <v>211</v>
      </c>
      <c r="H2" s="457" t="s">
        <v>161</v>
      </c>
      <c r="I2" s="457"/>
      <c r="J2" s="58"/>
    </row>
    <row r="3" spans="1:10" ht="14" thickBot="1">
      <c r="A3" s="58"/>
      <c r="B3" s="58"/>
      <c r="C3" s="58"/>
      <c r="D3" s="58"/>
      <c r="E3" s="58"/>
      <c r="F3" s="58"/>
      <c r="G3" s="58"/>
      <c r="H3" s="58"/>
      <c r="I3" s="58"/>
      <c r="J3" s="58"/>
    </row>
    <row r="4" spans="1:10" ht="30.5" customHeight="1" thickTop="1">
      <c r="A4" s="58"/>
      <c r="B4" s="91" t="s">
        <v>26</v>
      </c>
      <c r="C4" s="92" t="s">
        <v>27</v>
      </c>
      <c r="D4" s="93" t="s">
        <v>28</v>
      </c>
      <c r="E4" s="94" t="s">
        <v>29</v>
      </c>
      <c r="F4" s="93" t="s">
        <v>30</v>
      </c>
      <c r="G4" s="94" t="s">
        <v>31</v>
      </c>
      <c r="H4" s="95" t="s">
        <v>32</v>
      </c>
      <c r="I4" s="96" t="s">
        <v>33</v>
      </c>
      <c r="J4" s="58"/>
    </row>
    <row r="5" spans="2:9" ht="107.5" customHeight="1" thickBot="1">
      <c r="B5" s="97" t="s">
        <v>34</v>
      </c>
      <c r="C5" s="98" t="s">
        <v>91</v>
      </c>
      <c r="D5" s="99" t="s">
        <v>36</v>
      </c>
      <c r="E5" s="100" t="s">
        <v>37</v>
      </c>
      <c r="F5" s="99" t="s">
        <v>38</v>
      </c>
      <c r="G5" s="100" t="s">
        <v>39</v>
      </c>
      <c r="H5" s="101" t="s">
        <v>93</v>
      </c>
      <c r="I5" s="102" t="s">
        <v>41</v>
      </c>
    </row>
    <row r="6" spans="2:9" ht="20" customHeight="1" thickTop="1">
      <c r="B6" s="104" t="s">
        <v>95</v>
      </c>
      <c r="C6" s="105" t="s">
        <v>9</v>
      </c>
      <c r="D6" s="106" t="s">
        <v>45</v>
      </c>
      <c r="E6" s="107"/>
      <c r="F6" s="108"/>
      <c r="G6" s="109"/>
      <c r="H6" s="110">
        <v>30</v>
      </c>
      <c r="I6" s="111">
        <v>16</v>
      </c>
    </row>
    <row r="7" spans="2:9" ht="20" customHeight="1">
      <c r="B7" s="114" t="s">
        <v>96</v>
      </c>
      <c r="C7" s="115" t="s">
        <v>92</v>
      </c>
      <c r="D7" s="116" t="s">
        <v>48</v>
      </c>
      <c r="E7" s="117">
        <v>0.6</v>
      </c>
      <c r="F7" s="118">
        <v>0.4</v>
      </c>
      <c r="G7" s="119">
        <v>40000</v>
      </c>
      <c r="H7" s="120"/>
      <c r="I7" s="121"/>
    </row>
    <row r="8" spans="3:9" ht="15" customHeight="1">
      <c r="C8" s="123"/>
      <c r="D8" s="124"/>
      <c r="E8" s="125"/>
      <c r="F8" s="125"/>
      <c r="G8" s="126"/>
      <c r="H8" s="127"/>
      <c r="I8" s="127"/>
    </row>
    <row r="9" spans="2:9" ht="15" customHeight="1">
      <c r="B9" s="456" t="s">
        <v>252</v>
      </c>
      <c r="C9" s="456"/>
      <c r="D9" s="456"/>
      <c r="E9" s="125"/>
      <c r="F9" s="125"/>
      <c r="G9" s="126"/>
      <c r="H9" s="127"/>
      <c r="I9" s="127"/>
    </row>
    <row r="10" spans="3:9" ht="15" customHeight="1">
      <c r="C10" s="123"/>
      <c r="D10" s="124"/>
      <c r="E10" s="125"/>
      <c r="F10" s="125"/>
      <c r="G10" s="126"/>
      <c r="H10" s="127"/>
      <c r="I10" s="127"/>
    </row>
    <row r="11" spans="2:9" ht="20" customHeight="1">
      <c r="B11" s="625" t="s">
        <v>306</v>
      </c>
      <c r="C11" s="123"/>
      <c r="D11" s="124"/>
      <c r="E11" s="125"/>
      <c r="F11" s="125"/>
      <c r="G11" s="126"/>
      <c r="H11" s="127"/>
      <c r="I11" s="127"/>
    </row>
    <row r="12" spans="1:10" ht="20" customHeight="1">
      <c r="A12" s="48"/>
      <c r="C12" s="129"/>
      <c r="D12" s="106" t="s">
        <v>45</v>
      </c>
      <c r="E12" s="452" t="s">
        <v>94</v>
      </c>
      <c r="F12" s="453"/>
      <c r="G12" s="453"/>
      <c r="H12" s="453"/>
      <c r="I12" s="48" t="s">
        <v>254</v>
      </c>
      <c r="J12" s="48"/>
    </row>
    <row r="13" spans="1:10" ht="20" customHeight="1">
      <c r="A13" s="48"/>
      <c r="B13" s="48"/>
      <c r="C13" s="48"/>
      <c r="D13" s="131" t="s">
        <v>48</v>
      </c>
      <c r="E13" s="454" t="s">
        <v>253</v>
      </c>
      <c r="F13" s="455"/>
      <c r="G13" s="455"/>
      <c r="H13" s="455"/>
      <c r="I13" s="133" t="s">
        <v>255</v>
      </c>
      <c r="J13" s="48"/>
    </row>
    <row r="14" spans="1:10" ht="20" customHeight="1">
      <c r="A14" s="48"/>
      <c r="B14" s="48"/>
      <c r="C14" s="48"/>
      <c r="D14" s="48"/>
      <c r="F14" s="48"/>
      <c r="G14" s="48"/>
      <c r="H14" s="48"/>
      <c r="I14" s="48"/>
      <c r="J14" s="48"/>
    </row>
    <row r="15" spans="1:10" ht="20" customHeight="1">
      <c r="A15" s="48"/>
      <c r="B15" s="48"/>
      <c r="C15" s="48"/>
      <c r="D15" s="48"/>
      <c r="E15" s="88"/>
      <c r="F15" s="48"/>
      <c r="G15" s="48"/>
      <c r="H15" s="48"/>
      <c r="I15" s="48"/>
      <c r="J15" s="48"/>
    </row>
    <row r="16" spans="1:10" ht="20" customHeight="1">
      <c r="A16" s="48"/>
      <c r="B16" s="48"/>
      <c r="C16" s="48"/>
      <c r="D16" s="48"/>
      <c r="E16" s="88"/>
      <c r="F16" s="48"/>
      <c r="G16" s="48"/>
      <c r="H16" s="48"/>
      <c r="I16" s="48"/>
      <c r="J16" s="48"/>
    </row>
    <row r="17" ht="15" customHeight="1">
      <c r="G17" s="130"/>
    </row>
    <row r="18" ht="20" customHeight="1"/>
    <row r="19" ht="20" customHeight="1"/>
    <row r="20" ht="20" customHeight="1"/>
    <row r="21" ht="20" customHeight="1"/>
    <row r="22" ht="20" customHeight="1"/>
    <row r="23" ht="20" customHeight="1">
      <c r="C23" s="48"/>
    </row>
    <row r="24" ht="20" customHeight="1"/>
    <row r="25" ht="20" customHeight="1"/>
    <row r="26" ht="20" customHeight="1"/>
    <row r="27" ht="20" customHeight="1"/>
    <row r="33" ht="20" customHeight="1"/>
    <row r="34" ht="20" customHeight="1"/>
    <row r="35" ht="20" customHeight="1"/>
    <row r="36" ht="20" customHeight="1"/>
    <row r="37" ht="20" customHeight="1"/>
    <row r="38" ht="20" customHeight="1"/>
    <row r="39" ht="20" customHeight="1"/>
    <row r="40" ht="20" customHeight="1"/>
    <row r="46" ht="3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4" ht="165.5" customHeight="1"/>
    <row r="67" ht="43.5" customHeight="1"/>
    <row r="74" ht="20" customHeight="1"/>
    <row r="75" ht="20" customHeight="1"/>
  </sheetData>
  <mergeCells count="5">
    <mergeCell ref="E12:H12"/>
    <mergeCell ref="E13:H13"/>
    <mergeCell ref="B9:D9"/>
    <mergeCell ref="H2:I2"/>
    <mergeCell ref="B2:E2"/>
  </mergeCells>
  <hyperlinks>
    <hyperlink ref="H2:I2" location="Übersicht!C9" display="zurück zur Übersicht"/>
    <hyperlink ref="G2" location="'Schritt 2'!B2" display="  Schritt 2 &gt;&gt;"/>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860EE-7731-410C-A98E-453A0268A0EC}">
  <sheetPr>
    <tabColor theme="5" tint="0.5999900102615356"/>
  </sheetPr>
  <dimension ref="A1:H26"/>
  <sheetViews>
    <sheetView showGridLines="0" zoomScale="110" zoomScaleNormal="110" workbookViewId="0" topLeftCell="A1"/>
  </sheetViews>
  <sheetFormatPr defaultColWidth="11.421875" defaultRowHeight="12.75"/>
  <cols>
    <col min="1" max="1" width="2.7109375" style="0" customWidth="1"/>
    <col min="2" max="2" width="11.7109375" style="0" customWidth="1"/>
    <col min="3" max="3" width="40.7109375" style="0" customWidth="1"/>
    <col min="4" max="4" width="26.7109375" style="0" customWidth="1"/>
    <col min="5" max="7" width="18.7109375" style="0" customWidth="1"/>
  </cols>
  <sheetData>
    <row r="1" spans="1:8" ht="12.5" customHeight="1">
      <c r="A1" s="48"/>
      <c r="B1" s="48"/>
      <c r="C1" s="48"/>
      <c r="D1" s="48"/>
      <c r="E1" s="48"/>
      <c r="F1" s="48"/>
      <c r="G1" s="48"/>
      <c r="H1" s="48"/>
    </row>
    <row r="2" spans="1:8" ht="20" customHeight="1">
      <c r="A2" s="48"/>
      <c r="B2" s="460" t="s">
        <v>97</v>
      </c>
      <c r="C2" s="460"/>
      <c r="D2" s="460"/>
      <c r="E2" s="348" t="s">
        <v>213</v>
      </c>
      <c r="F2" s="344" t="s">
        <v>212</v>
      </c>
      <c r="G2" s="344" t="s">
        <v>161</v>
      </c>
      <c r="H2" s="48"/>
    </row>
    <row r="3" ht="15" customHeight="1" thickBot="1"/>
    <row r="4" spans="2:7" ht="20" customHeight="1" thickTop="1">
      <c r="B4" s="134" t="s">
        <v>26</v>
      </c>
      <c r="C4" s="135" t="s">
        <v>56</v>
      </c>
      <c r="D4" s="136" t="s">
        <v>57</v>
      </c>
      <c r="E4" s="136" t="s">
        <v>58</v>
      </c>
      <c r="F4" s="136" t="s">
        <v>59</v>
      </c>
      <c r="G4" s="137" t="s">
        <v>60</v>
      </c>
    </row>
    <row r="5" spans="2:7" ht="70" customHeight="1" thickBot="1">
      <c r="B5" s="138" t="s">
        <v>61</v>
      </c>
      <c r="C5" s="139"/>
      <c r="D5" s="140"/>
      <c r="E5" s="141"/>
      <c r="F5" s="141" t="s">
        <v>62</v>
      </c>
      <c r="G5" s="142" t="s">
        <v>63</v>
      </c>
    </row>
    <row r="6" spans="2:7" ht="20" customHeight="1" thickTop="1">
      <c r="B6" s="143" t="s">
        <v>95</v>
      </c>
      <c r="C6" s="105" t="s">
        <v>64</v>
      </c>
      <c r="D6" s="144" t="s">
        <v>65</v>
      </c>
      <c r="E6" s="144"/>
      <c r="F6" s="144"/>
      <c r="G6" s="145"/>
    </row>
    <row r="7" spans="2:7" ht="20" customHeight="1">
      <c r="B7" s="146" t="s">
        <v>95</v>
      </c>
      <c r="C7" s="115" t="s">
        <v>66</v>
      </c>
      <c r="D7" s="147"/>
      <c r="E7" s="147"/>
      <c r="F7" s="147"/>
      <c r="G7" s="148"/>
    </row>
    <row r="8" spans="2:7" ht="20" customHeight="1">
      <c r="B8" s="149" t="s">
        <v>95</v>
      </c>
      <c r="C8" s="105" t="s">
        <v>14</v>
      </c>
      <c r="D8" s="144"/>
      <c r="E8" s="144" t="s">
        <v>67</v>
      </c>
      <c r="F8" s="144"/>
      <c r="G8" s="145"/>
    </row>
    <row r="9" spans="2:7" ht="20" customHeight="1">
      <c r="B9" s="150" t="s">
        <v>95</v>
      </c>
      <c r="C9" s="151" t="s">
        <v>68</v>
      </c>
      <c r="D9" s="152" t="s">
        <v>67</v>
      </c>
      <c r="E9" s="152"/>
      <c r="F9" s="152"/>
      <c r="G9" s="153"/>
    </row>
    <row r="10" spans="2:7" ht="20" customHeight="1">
      <c r="B10" s="154" t="s">
        <v>96</v>
      </c>
      <c r="C10" s="155" t="s">
        <v>64</v>
      </c>
      <c r="D10" s="156" t="s">
        <v>69</v>
      </c>
      <c r="E10" s="156" t="s">
        <v>70</v>
      </c>
      <c r="F10" s="156"/>
      <c r="G10" s="157" t="s">
        <v>65</v>
      </c>
    </row>
    <row r="11" spans="2:7" ht="20" customHeight="1">
      <c r="B11" s="158" t="s">
        <v>96</v>
      </c>
      <c r="C11" s="159" t="s">
        <v>66</v>
      </c>
      <c r="D11" s="160" t="s">
        <v>65</v>
      </c>
      <c r="E11" s="160"/>
      <c r="F11" s="160"/>
      <c r="G11" s="161"/>
    </row>
    <row r="12" spans="2:7" ht="20" customHeight="1">
      <c r="B12" s="154" t="s">
        <v>96</v>
      </c>
      <c r="C12" s="155" t="s">
        <v>14</v>
      </c>
      <c r="D12" s="156"/>
      <c r="E12" s="162" t="s">
        <v>65</v>
      </c>
      <c r="F12" s="156" t="s">
        <v>71</v>
      </c>
      <c r="G12" s="157"/>
    </row>
    <row r="13" spans="2:7" ht="20" customHeight="1">
      <c r="B13" s="163" t="s">
        <v>96</v>
      </c>
      <c r="C13" s="164" t="s">
        <v>68</v>
      </c>
      <c r="D13" s="165" t="s">
        <v>69</v>
      </c>
      <c r="E13" s="166"/>
      <c r="F13" s="165"/>
      <c r="G13" s="167"/>
    </row>
    <row r="15" spans="2:7" ht="14">
      <c r="B15" s="624" t="s">
        <v>305</v>
      </c>
      <c r="C15" s="624"/>
      <c r="D15" s="624"/>
      <c r="E15" s="624"/>
      <c r="F15" s="624"/>
      <c r="G15" s="624"/>
    </row>
    <row r="16" ht="14" thickBot="1"/>
    <row r="17" spans="2:7" ht="14" thickTop="1">
      <c r="B17" s="134" t="s">
        <v>26</v>
      </c>
      <c r="C17" s="135" t="s">
        <v>56</v>
      </c>
      <c r="D17" s="136" t="s">
        <v>57</v>
      </c>
      <c r="E17" s="136" t="s">
        <v>58</v>
      </c>
      <c r="F17" s="136" t="s">
        <v>59</v>
      </c>
      <c r="G17" s="137" t="s">
        <v>60</v>
      </c>
    </row>
    <row r="18" spans="2:7" ht="53" thickBot="1">
      <c r="B18" s="138" t="s">
        <v>61</v>
      </c>
      <c r="C18" s="139"/>
      <c r="D18" s="140"/>
      <c r="E18" s="141"/>
      <c r="F18" s="141" t="s">
        <v>62</v>
      </c>
      <c r="G18" s="142" t="s">
        <v>63</v>
      </c>
    </row>
    <row r="19" spans="2:7" ht="20" customHeight="1" thickTop="1">
      <c r="B19" s="143" t="s">
        <v>95</v>
      </c>
      <c r="C19" s="105" t="s">
        <v>64</v>
      </c>
      <c r="D19" s="144" t="s">
        <v>256</v>
      </c>
      <c r="E19" s="144"/>
      <c r="F19" s="144"/>
      <c r="G19" s="145"/>
    </row>
    <row r="20" spans="2:7" ht="20" customHeight="1">
      <c r="B20" s="146" t="s">
        <v>95</v>
      </c>
      <c r="C20" s="115" t="s">
        <v>66</v>
      </c>
      <c r="D20" s="147"/>
      <c r="E20" s="147"/>
      <c r="F20" s="147"/>
      <c r="G20" s="148"/>
    </row>
    <row r="21" spans="2:7" ht="20" customHeight="1">
      <c r="B21" s="149" t="s">
        <v>95</v>
      </c>
      <c r="C21" s="105" t="s">
        <v>14</v>
      </c>
      <c r="D21" s="144"/>
      <c r="E21" s="144" t="s">
        <v>74</v>
      </c>
      <c r="F21" s="144"/>
      <c r="G21" s="145"/>
    </row>
    <row r="22" spans="2:7" ht="20" customHeight="1">
      <c r="B22" s="150" t="s">
        <v>95</v>
      </c>
      <c r="C22" s="151" t="s">
        <v>68</v>
      </c>
      <c r="D22" s="147" t="s">
        <v>74</v>
      </c>
      <c r="E22" s="152"/>
      <c r="F22" s="152"/>
      <c r="G22" s="153"/>
    </row>
    <row r="23" spans="2:8" ht="20" customHeight="1">
      <c r="B23" s="154" t="s">
        <v>96</v>
      </c>
      <c r="C23" s="155" t="s">
        <v>64</v>
      </c>
      <c r="D23" s="168" t="s">
        <v>257</v>
      </c>
      <c r="E23" s="156" t="s">
        <v>76</v>
      </c>
      <c r="F23" s="156"/>
      <c r="G23" s="169" t="s">
        <v>77</v>
      </c>
      <c r="H23" s="170"/>
    </row>
    <row r="24" spans="2:7" ht="20" customHeight="1">
      <c r="B24" s="158" t="s">
        <v>96</v>
      </c>
      <c r="C24" s="159" t="s">
        <v>66</v>
      </c>
      <c r="D24" s="160" t="s">
        <v>77</v>
      </c>
      <c r="E24" s="160"/>
      <c r="F24" s="160"/>
      <c r="G24" s="161"/>
    </row>
    <row r="25" spans="2:7" ht="20" customHeight="1">
      <c r="B25" s="154" t="s">
        <v>96</v>
      </c>
      <c r="C25" s="155" t="s">
        <v>14</v>
      </c>
      <c r="D25" s="156"/>
      <c r="E25" s="156" t="s">
        <v>77</v>
      </c>
      <c r="F25" s="156" t="s">
        <v>78</v>
      </c>
      <c r="G25" s="157"/>
    </row>
    <row r="26" spans="2:7" ht="20" customHeight="1">
      <c r="B26" s="163" t="s">
        <v>96</v>
      </c>
      <c r="C26" s="164" t="s">
        <v>68</v>
      </c>
      <c r="D26" s="165" t="s">
        <v>79</v>
      </c>
      <c r="E26" s="166"/>
      <c r="F26" s="165"/>
      <c r="G26" s="167"/>
    </row>
    <row r="32" ht="3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50" ht="165.5" customHeight="1"/>
    <row r="53" ht="43.5" customHeight="1"/>
    <row r="60" ht="20" customHeight="1"/>
    <row r="61" ht="20" customHeight="1"/>
  </sheetData>
  <mergeCells count="2">
    <mergeCell ref="B15:G15"/>
    <mergeCell ref="B2:D2"/>
  </mergeCells>
  <hyperlinks>
    <hyperlink ref="G2" location="Übersicht!C9" display="zurück zur Übersicht"/>
    <hyperlink ref="E2" location="'Schritt 1'!B2" display="&lt;&lt; Schritt 1  "/>
    <hyperlink ref="F2" location="'Schritt 3'!B2" display="  Schritt 3 &gt;&gt;"/>
  </hyperlink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B66C4-DE33-45D4-9B97-EB1C27FA2EA2}">
  <sheetPr>
    <tabColor theme="5" tint="0.5999900102615356"/>
  </sheetPr>
  <dimension ref="B2:G19"/>
  <sheetViews>
    <sheetView showGridLines="0" zoomScale="110" zoomScaleNormal="110" workbookViewId="0" topLeftCell="A1"/>
  </sheetViews>
  <sheetFormatPr defaultColWidth="11.421875" defaultRowHeight="12.75"/>
  <cols>
    <col min="1" max="1" width="2.7109375" style="0" customWidth="1"/>
    <col min="2" max="2" width="35.8515625" style="0" customWidth="1"/>
    <col min="3" max="5" width="12.7109375" style="0" customWidth="1"/>
  </cols>
  <sheetData>
    <row r="2" spans="2:7" ht="20" customHeight="1">
      <c r="B2" s="623" t="s">
        <v>304</v>
      </c>
      <c r="C2" s="623"/>
      <c r="D2" s="348" t="s">
        <v>219</v>
      </c>
      <c r="E2" s="344" t="s">
        <v>220</v>
      </c>
      <c r="F2" s="457" t="s">
        <v>161</v>
      </c>
      <c r="G2" s="457"/>
    </row>
    <row r="3" ht="12.75">
      <c r="B3" s="129"/>
    </row>
    <row r="4" spans="2:7" ht="12.75">
      <c r="B4" s="471" t="s">
        <v>81</v>
      </c>
      <c r="C4" s="471"/>
      <c r="D4" s="471"/>
      <c r="E4" s="471"/>
      <c r="F4" s="471"/>
      <c r="G4" s="471"/>
    </row>
    <row r="5" ht="14" thickBot="1"/>
    <row r="6" spans="2:7" ht="30" customHeight="1" thickBot="1" thickTop="1">
      <c r="B6" s="5" t="s">
        <v>99</v>
      </c>
      <c r="C6" s="477" t="s">
        <v>27</v>
      </c>
      <c r="D6" s="477"/>
      <c r="E6" s="478"/>
      <c r="F6" s="7" t="s">
        <v>4</v>
      </c>
      <c r="G6" s="8" t="s">
        <v>5</v>
      </c>
    </row>
    <row r="7" spans="2:7" ht="20" customHeight="1">
      <c r="B7" s="12" t="s">
        <v>6</v>
      </c>
      <c r="C7" s="483" t="s">
        <v>7</v>
      </c>
      <c r="D7" s="483"/>
      <c r="E7" s="484"/>
      <c r="F7" s="14">
        <f>SUM(F8:F10)</f>
        <v>21</v>
      </c>
      <c r="G7" s="171">
        <f>SUM(G8:G10)</f>
        <v>722</v>
      </c>
    </row>
    <row r="8" spans="2:7" ht="20" customHeight="1">
      <c r="B8" s="472" t="s">
        <v>6</v>
      </c>
      <c r="C8" s="481" t="s">
        <v>8</v>
      </c>
      <c r="D8" s="481"/>
      <c r="E8" s="482"/>
      <c r="F8" s="18">
        <f aca="true" t="shared" si="0" ref="F8:G10">SUM(F11,F14,F17)</f>
        <v>17</v>
      </c>
      <c r="G8" s="19">
        <f t="shared" si="0"/>
        <v>602</v>
      </c>
    </row>
    <row r="9" spans="2:7" ht="20" customHeight="1">
      <c r="B9" s="472"/>
      <c r="C9" s="481" t="s">
        <v>9</v>
      </c>
      <c r="D9" s="481"/>
      <c r="E9" s="482"/>
      <c r="F9" s="18">
        <f t="shared" si="0"/>
        <v>4</v>
      </c>
      <c r="G9" s="19">
        <f t="shared" si="0"/>
        <v>120</v>
      </c>
    </row>
    <row r="10" spans="2:7" ht="20" customHeight="1">
      <c r="B10" s="473"/>
      <c r="C10" s="479" t="s">
        <v>10</v>
      </c>
      <c r="D10" s="479"/>
      <c r="E10" s="480"/>
      <c r="F10" s="21">
        <f t="shared" si="0"/>
        <v>0</v>
      </c>
      <c r="G10" s="22">
        <f t="shared" si="0"/>
        <v>0</v>
      </c>
    </row>
    <row r="11" spans="2:7" ht="20" customHeight="1">
      <c r="B11" s="474" t="s">
        <v>11</v>
      </c>
      <c r="C11" s="465" t="s">
        <v>8</v>
      </c>
      <c r="D11" s="465"/>
      <c r="E11" s="466"/>
      <c r="F11" s="172">
        <v>11</v>
      </c>
      <c r="G11" s="173">
        <v>390</v>
      </c>
    </row>
    <row r="12" spans="2:7" ht="20" customHeight="1">
      <c r="B12" s="475"/>
      <c r="C12" s="463" t="s">
        <v>9</v>
      </c>
      <c r="D12" s="463"/>
      <c r="E12" s="464"/>
      <c r="F12" s="172">
        <v>2</v>
      </c>
      <c r="G12" s="173">
        <v>60</v>
      </c>
    </row>
    <row r="13" spans="2:7" ht="20" customHeight="1">
      <c r="B13" s="476"/>
      <c r="C13" s="467" t="s">
        <v>10</v>
      </c>
      <c r="D13" s="467"/>
      <c r="E13" s="468"/>
      <c r="F13" s="174">
        <v>0</v>
      </c>
      <c r="G13" s="175">
        <v>0</v>
      </c>
    </row>
    <row r="14" spans="2:7" ht="20" customHeight="1">
      <c r="B14" s="475" t="s">
        <v>14</v>
      </c>
      <c r="C14" s="465" t="s">
        <v>8</v>
      </c>
      <c r="D14" s="465"/>
      <c r="E14" s="466"/>
      <c r="F14" s="172">
        <v>3</v>
      </c>
      <c r="G14" s="173">
        <v>106</v>
      </c>
    </row>
    <row r="15" spans="2:7" ht="20" customHeight="1">
      <c r="B15" s="475"/>
      <c r="C15" s="463" t="s">
        <v>9</v>
      </c>
      <c r="D15" s="463"/>
      <c r="E15" s="464"/>
      <c r="F15" s="172">
        <v>1</v>
      </c>
      <c r="G15" s="173">
        <v>30</v>
      </c>
    </row>
    <row r="16" spans="2:7" ht="20" customHeight="1">
      <c r="B16" s="476"/>
      <c r="C16" s="467" t="s">
        <v>10</v>
      </c>
      <c r="D16" s="467"/>
      <c r="E16" s="468"/>
      <c r="F16" s="174">
        <v>0</v>
      </c>
      <c r="G16" s="175">
        <v>0</v>
      </c>
    </row>
    <row r="17" spans="2:7" ht="20" customHeight="1">
      <c r="B17" s="469" t="s">
        <v>15</v>
      </c>
      <c r="C17" s="465" t="s">
        <v>8</v>
      </c>
      <c r="D17" s="465"/>
      <c r="E17" s="466"/>
      <c r="F17" s="172">
        <v>3</v>
      </c>
      <c r="G17" s="173">
        <v>106</v>
      </c>
    </row>
    <row r="18" spans="2:7" ht="20" customHeight="1">
      <c r="B18" s="469"/>
      <c r="C18" s="463" t="s">
        <v>9</v>
      </c>
      <c r="D18" s="463"/>
      <c r="E18" s="464"/>
      <c r="F18" s="172">
        <v>1</v>
      </c>
      <c r="G18" s="173">
        <v>30</v>
      </c>
    </row>
    <row r="19" spans="2:7" ht="20" customHeight="1" thickBot="1">
      <c r="B19" s="470"/>
      <c r="C19" s="461" t="s">
        <v>10</v>
      </c>
      <c r="D19" s="461"/>
      <c r="E19" s="462"/>
      <c r="F19" s="176">
        <v>0</v>
      </c>
      <c r="G19" s="177">
        <v>0</v>
      </c>
    </row>
    <row r="20" ht="14" thickTop="1"/>
    <row r="24" ht="165.5" customHeight="1"/>
    <row r="27" ht="43.5" customHeight="1"/>
    <row r="34" ht="20" customHeight="1"/>
    <row r="35" ht="20" customHeight="1"/>
  </sheetData>
  <mergeCells count="21">
    <mergeCell ref="C11:E11"/>
    <mergeCell ref="C10:E10"/>
    <mergeCell ref="C9:E9"/>
    <mergeCell ref="C8:E8"/>
    <mergeCell ref="C7:E7"/>
    <mergeCell ref="F2:G2"/>
    <mergeCell ref="B2:C2"/>
    <mergeCell ref="C19:E19"/>
    <mergeCell ref="C18:E18"/>
    <mergeCell ref="C17:E17"/>
    <mergeCell ref="C16:E16"/>
    <mergeCell ref="C15:E15"/>
    <mergeCell ref="C14:E14"/>
    <mergeCell ref="C13:E13"/>
    <mergeCell ref="C12:E12"/>
    <mergeCell ref="B17:B19"/>
    <mergeCell ref="B4:G4"/>
    <mergeCell ref="B8:B10"/>
    <mergeCell ref="B11:B13"/>
    <mergeCell ref="B14:B16"/>
    <mergeCell ref="C6:E6"/>
  </mergeCells>
  <hyperlinks>
    <hyperlink ref="F2:G2" location="Übersicht!C9" display="zurück zur Übersicht"/>
    <hyperlink ref="D2" location="'Schritt 2'!B2" display="&lt;&lt; Schritt 2  "/>
    <hyperlink ref="E2" location="'Schritt 4'!B2" display="  Schritt 4 &gt;&gt;"/>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0F5A-ED29-4FD9-96F3-3344DDA33649}">
  <sheetPr>
    <tabColor theme="5" tint="0.5999900102615356"/>
  </sheetPr>
  <dimension ref="B2:F15"/>
  <sheetViews>
    <sheetView showGridLines="0" zoomScale="110" zoomScaleNormal="110" workbookViewId="0" topLeftCell="A1"/>
  </sheetViews>
  <sheetFormatPr defaultColWidth="11.421875" defaultRowHeight="12.75"/>
  <cols>
    <col min="1" max="1" width="2.7109375" style="0" customWidth="1"/>
    <col min="2" max="2" width="60.7109375" style="0" customWidth="1"/>
    <col min="3" max="5" width="13.7109375" style="0" customWidth="1"/>
  </cols>
  <sheetData>
    <row r="2" spans="2:6" ht="20" customHeight="1">
      <c r="B2" s="129" t="s">
        <v>100</v>
      </c>
      <c r="C2" s="348" t="s">
        <v>214</v>
      </c>
      <c r="D2" s="344" t="s">
        <v>215</v>
      </c>
      <c r="E2" s="457" t="s">
        <v>161</v>
      </c>
      <c r="F2" s="457"/>
    </row>
    <row r="3" spans="2:5" ht="12.75">
      <c r="B3" s="129"/>
      <c r="C3" s="129"/>
      <c r="D3" s="129"/>
      <c r="E3" s="129"/>
    </row>
    <row r="4" spans="2:6" ht="165.5" customHeight="1">
      <c r="B4" s="485" t="s">
        <v>83</v>
      </c>
      <c r="C4" s="486"/>
      <c r="D4" s="486"/>
      <c r="E4" s="486"/>
      <c r="F4" s="487"/>
    </row>
    <row r="5" spans="2:5" ht="12.75">
      <c r="B5" s="178"/>
      <c r="C5" s="178"/>
      <c r="D5" s="178"/>
      <c r="E5" s="178"/>
    </row>
    <row r="6" spans="2:5" ht="14" thickBot="1">
      <c r="B6" s="179" t="s">
        <v>84</v>
      </c>
      <c r="C6" s="179"/>
      <c r="D6" s="179"/>
      <c r="E6" s="179"/>
    </row>
    <row r="7" spans="2:6" ht="43.5" customHeight="1" thickBot="1" thickTop="1">
      <c r="B7" s="488" t="s">
        <v>85</v>
      </c>
      <c r="C7" s="489"/>
      <c r="D7" s="489"/>
      <c r="E7" s="489"/>
      <c r="F7" s="490"/>
    </row>
    <row r="8" ht="14" thickTop="1"/>
    <row r="10" spans="2:4" ht="14">
      <c r="B10" s="622" t="s">
        <v>303</v>
      </c>
      <c r="C10" s="180"/>
      <c r="D10" s="180"/>
    </row>
    <row r="12" spans="2:6" ht="12.75">
      <c r="B12" s="471" t="s">
        <v>87</v>
      </c>
      <c r="C12" s="471"/>
      <c r="D12" s="471"/>
      <c r="E12" s="471"/>
      <c r="F12" s="471"/>
    </row>
    <row r="13" spans="2:5" ht="14" thickBot="1">
      <c r="B13" s="181"/>
      <c r="C13" s="244"/>
      <c r="D13" s="244"/>
      <c r="E13" s="181"/>
    </row>
    <row r="14" spans="2:6" ht="20" customHeight="1" thickTop="1">
      <c r="B14" s="182" t="s">
        <v>18</v>
      </c>
      <c r="C14" s="182"/>
      <c r="D14" s="182"/>
      <c r="E14" s="49"/>
      <c r="F14" s="53">
        <v>200000</v>
      </c>
    </row>
    <row r="15" spans="2:6" ht="20" customHeight="1" thickBot="1">
      <c r="B15" s="183" t="s">
        <v>88</v>
      </c>
      <c r="C15" s="183"/>
      <c r="D15" s="183"/>
      <c r="E15" s="184" t="s">
        <v>258</v>
      </c>
      <c r="F15" s="57">
        <v>5000</v>
      </c>
    </row>
    <row r="16" ht="14" thickTop="1"/>
  </sheetData>
  <mergeCells count="4">
    <mergeCell ref="B4:F4"/>
    <mergeCell ref="B7:F7"/>
    <mergeCell ref="B12:F12"/>
    <mergeCell ref="E2:F2"/>
  </mergeCells>
  <hyperlinks>
    <hyperlink ref="E2:F2" location="Übersicht!C9" display="zurück zur Übersicht"/>
    <hyperlink ref="C2" location="'Schritt 3'!B2" display="&lt;&lt; Schritt 3  "/>
    <hyperlink ref="D2" location="'Beispiel FIAS'!B2" display="  Schritt 3 &gt;&gt;"/>
  </hyperlink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670C-7989-46E9-A016-3726E13A6CDF}">
  <sheetPr>
    <tabColor theme="8" tint="0.5999900102615356"/>
  </sheetPr>
  <dimension ref="A1:AL179"/>
  <sheetViews>
    <sheetView showGridLines="0" zoomScale="110" zoomScaleNormal="110" workbookViewId="0" topLeftCell="A1"/>
  </sheetViews>
  <sheetFormatPr defaultColWidth="11.421875" defaultRowHeight="12.75"/>
  <cols>
    <col min="1" max="1" width="2.7109375" style="0" customWidth="1"/>
    <col min="2" max="2" width="32.7109375" style="1" customWidth="1"/>
    <col min="3" max="3" width="32.7109375" style="0" customWidth="1"/>
    <col min="4" max="4" width="13.7109375" style="185" customWidth="1"/>
    <col min="5" max="5" width="13.7109375" style="186" customWidth="1"/>
    <col min="6" max="7" width="13.7109375" style="0" customWidth="1"/>
    <col min="8" max="8" width="5.7109375" style="0" customWidth="1"/>
    <col min="9" max="38" width="10.8515625" style="187" customWidth="1"/>
  </cols>
  <sheetData>
    <row r="1" spans="4:5" ht="12.75">
      <c r="D1"/>
      <c r="E1"/>
    </row>
    <row r="2" spans="2:7" ht="20" customHeight="1">
      <c r="B2" s="460" t="s">
        <v>131</v>
      </c>
      <c r="C2" s="460"/>
      <c r="D2" s="348" t="s">
        <v>216</v>
      </c>
      <c r="E2" s="344" t="s">
        <v>217</v>
      </c>
      <c r="F2" s="457" t="s">
        <v>161</v>
      </c>
      <c r="G2" s="457"/>
    </row>
    <row r="3" spans="2:5" ht="12.5" customHeight="1">
      <c r="B3" s="299"/>
      <c r="D3"/>
      <c r="E3"/>
    </row>
    <row r="4" spans="4:7" ht="14" thickBot="1">
      <c r="D4"/>
      <c r="E4"/>
      <c r="F4" s="495" t="s">
        <v>1</v>
      </c>
      <c r="G4" s="495"/>
    </row>
    <row r="5" spans="1:38" s="10" customFormat="1" ht="30" customHeight="1" thickBot="1" thickTop="1">
      <c r="A5" s="4"/>
      <c r="B5" s="5" t="s">
        <v>90</v>
      </c>
      <c r="C5" s="6" t="s">
        <v>3</v>
      </c>
      <c r="D5" s="7" t="s">
        <v>4</v>
      </c>
      <c r="E5" s="8" t="s">
        <v>5</v>
      </c>
      <c r="F5" s="7" t="s">
        <v>4</v>
      </c>
      <c r="G5" s="8" t="s">
        <v>5</v>
      </c>
      <c r="H5" s="9"/>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1:38" s="13" customFormat="1" ht="20" customHeight="1">
      <c r="A6" s="11"/>
      <c r="B6" s="12" t="s">
        <v>6</v>
      </c>
      <c r="C6" s="13" t="s">
        <v>7</v>
      </c>
      <c r="D6" s="14">
        <v>354</v>
      </c>
      <c r="E6" s="15">
        <v>17151.15915236494</v>
      </c>
      <c r="F6" s="16"/>
      <c r="H6" s="11"/>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row>
    <row r="7" spans="1:38" s="17" customFormat="1" ht="20" customHeight="1">
      <c r="A7" s="11"/>
      <c r="B7" s="472" t="s">
        <v>6</v>
      </c>
      <c r="C7" s="17" t="s">
        <v>8</v>
      </c>
      <c r="D7" s="18">
        <v>152</v>
      </c>
      <c r="E7" s="19">
        <v>7009.901451964061</v>
      </c>
      <c r="F7" s="18"/>
      <c r="H7" s="11"/>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row>
    <row r="8" spans="1:38" s="17" customFormat="1" ht="20" customHeight="1">
      <c r="A8" s="11"/>
      <c r="B8" s="472"/>
      <c r="C8" s="17" t="s">
        <v>9</v>
      </c>
      <c r="D8" s="18">
        <v>148</v>
      </c>
      <c r="E8" s="19">
        <v>8865.448763574994</v>
      </c>
      <c r="F8" s="18"/>
      <c r="H8" s="11"/>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row>
    <row r="9" spans="1:38" s="20" customFormat="1" ht="20" customHeight="1">
      <c r="A9" s="11"/>
      <c r="B9" s="473"/>
      <c r="C9" s="20" t="s">
        <v>10</v>
      </c>
      <c r="D9" s="21">
        <v>54</v>
      </c>
      <c r="E9" s="22">
        <v>1275.8089368258861</v>
      </c>
      <c r="F9" s="21"/>
      <c r="G9" s="17"/>
      <c r="H9" s="11"/>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row>
    <row r="10" spans="2:38" s="11" customFormat="1" ht="20" customHeight="1">
      <c r="B10" s="474" t="s">
        <v>11</v>
      </c>
      <c r="C10" s="11" t="s">
        <v>8</v>
      </c>
      <c r="D10" s="23">
        <v>25</v>
      </c>
      <c r="E10" s="24">
        <v>1138.602963723897</v>
      </c>
      <c r="F10" s="496" t="s">
        <v>12</v>
      </c>
      <c r="G10" s="498" t="s">
        <v>13</v>
      </c>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row>
    <row r="11" spans="2:38" s="11" customFormat="1" ht="20" customHeight="1">
      <c r="B11" s="475"/>
      <c r="C11" s="11" t="s">
        <v>9</v>
      </c>
      <c r="D11" s="23">
        <v>22</v>
      </c>
      <c r="E11" s="24">
        <v>1171.1381897563838</v>
      </c>
      <c r="F11" s="497"/>
      <c r="G11" s="49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row>
    <row r="12" spans="1:38" s="25" customFormat="1" ht="20" customHeight="1">
      <c r="A12" s="11"/>
      <c r="B12" s="475"/>
      <c r="C12" s="11" t="s">
        <v>10</v>
      </c>
      <c r="D12" s="23">
        <v>3</v>
      </c>
      <c r="E12" s="24">
        <v>27.73497688751926</v>
      </c>
      <c r="F12" s="497"/>
      <c r="G12" s="499"/>
      <c r="H12" s="11"/>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row>
    <row r="13" spans="2:38" s="11" customFormat="1" ht="1.5" customHeight="1">
      <c r="B13" s="26"/>
      <c r="C13" s="25"/>
      <c r="D13" s="27"/>
      <c r="E13" s="28"/>
      <c r="F13" s="497"/>
      <c r="G13" s="49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row>
    <row r="14" spans="2:38" s="11" customFormat="1" ht="1.5" customHeight="1">
      <c r="B14" s="29"/>
      <c r="C14" s="30"/>
      <c r="D14" s="31"/>
      <c r="E14" s="32"/>
      <c r="F14" s="497"/>
      <c r="G14" s="49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row>
    <row r="15" spans="2:38" s="11" customFormat="1" ht="20" customHeight="1">
      <c r="B15" s="475" t="s">
        <v>14</v>
      </c>
      <c r="C15" s="11" t="s">
        <v>8</v>
      </c>
      <c r="D15" s="33">
        <v>44</v>
      </c>
      <c r="E15" s="34">
        <v>2152.5221551010395</v>
      </c>
      <c r="F15" s="497"/>
      <c r="G15" s="49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row>
    <row r="16" spans="2:38" s="11" customFormat="1" ht="20" customHeight="1">
      <c r="B16" s="475"/>
      <c r="C16" s="11" t="s">
        <v>9</v>
      </c>
      <c r="D16" s="33">
        <v>65</v>
      </c>
      <c r="E16" s="34">
        <v>3636.0187114763726</v>
      </c>
      <c r="F16" s="497"/>
      <c r="G16" s="49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row>
    <row r="17" spans="1:38" s="25" customFormat="1" ht="20" customHeight="1">
      <c r="A17" s="11"/>
      <c r="B17" s="475"/>
      <c r="C17" s="11" t="s">
        <v>10</v>
      </c>
      <c r="D17" s="33">
        <v>4</v>
      </c>
      <c r="E17" s="34">
        <v>36.97996918335901</v>
      </c>
      <c r="F17" s="497"/>
      <c r="G17" s="499"/>
      <c r="H17" s="11"/>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row>
    <row r="18" spans="2:38" s="35" customFormat="1" ht="1.5" customHeight="1">
      <c r="B18" s="26"/>
      <c r="C18" s="36"/>
      <c r="D18" s="37"/>
      <c r="E18" s="38"/>
      <c r="F18" s="39"/>
      <c r="G18" s="4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2:38" s="35" customFormat="1" ht="1.5" customHeight="1">
      <c r="B19" s="29"/>
      <c r="C19" s="41"/>
      <c r="D19" s="42"/>
      <c r="E19" s="43"/>
      <c r="F19" s="42"/>
      <c r="G19" s="44"/>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2:38" s="11" customFormat="1" ht="20" customHeight="1">
      <c r="B20" s="469" t="s">
        <v>15</v>
      </c>
      <c r="C20" s="11" t="s">
        <v>8</v>
      </c>
      <c r="D20" s="18">
        <v>83</v>
      </c>
      <c r="E20" s="19">
        <v>3718.776333139125</v>
      </c>
      <c r="F20" s="491" t="s">
        <v>16</v>
      </c>
      <c r="G20" s="493" t="s">
        <v>17</v>
      </c>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row>
    <row r="21" spans="2:38" s="11" customFormat="1" ht="20" customHeight="1">
      <c r="B21" s="469"/>
      <c r="C21" s="11" t="s">
        <v>9</v>
      </c>
      <c r="D21" s="18">
        <v>61</v>
      </c>
      <c r="E21" s="19">
        <v>4058.2918623422365</v>
      </c>
      <c r="F21" s="491"/>
      <c r="G21" s="493"/>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row>
    <row r="22" spans="1:38" s="45" customFormat="1" ht="20" customHeight="1" thickBot="1">
      <c r="A22" s="11"/>
      <c r="B22" s="470"/>
      <c r="C22" s="45" t="s">
        <v>10</v>
      </c>
      <c r="D22" s="46">
        <v>47</v>
      </c>
      <c r="E22" s="47">
        <v>1211.0939907550078</v>
      </c>
      <c r="F22" s="492"/>
      <c r="G22" s="494"/>
      <c r="H22" s="11"/>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row>
    <row r="23" spans="4:5" ht="14" thickTop="1">
      <c r="D23"/>
      <c r="E23"/>
    </row>
    <row r="24" spans="4:5" ht="12.75">
      <c r="D24"/>
      <c r="E24"/>
    </row>
    <row r="25" spans="2:5" ht="12.75">
      <c r="B25" s="3" t="s">
        <v>218</v>
      </c>
      <c r="D25"/>
      <c r="E25"/>
    </row>
    <row r="26" spans="4:5" ht="14" thickBot="1">
      <c r="D26"/>
      <c r="E26"/>
    </row>
    <row r="27" spans="2:38" s="48" customFormat="1" ht="20" customHeight="1" thickTop="1">
      <c r="B27" s="49" t="s">
        <v>18</v>
      </c>
      <c r="C27" s="50"/>
      <c r="D27" s="50"/>
      <c r="E27" s="51"/>
      <c r="F27" s="52"/>
      <c r="G27" s="53">
        <v>190000</v>
      </c>
      <c r="H27" s="1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row>
    <row r="28" spans="2:8" ht="20" customHeight="1" thickBot="1">
      <c r="B28" s="54" t="s">
        <v>19</v>
      </c>
      <c r="C28" s="55"/>
      <c r="D28" s="55"/>
      <c r="E28" s="45"/>
      <c r="F28" s="56"/>
      <c r="G28" s="57">
        <f>G27/47</f>
        <v>4042.553191489362</v>
      </c>
      <c r="H28" s="11"/>
    </row>
    <row r="29" spans="4:5" ht="14" thickTop="1">
      <c r="D29"/>
      <c r="E29"/>
    </row>
    <row r="30" spans="4:5" ht="15" customHeight="1">
      <c r="D30"/>
      <c r="E30"/>
    </row>
    <row r="31" spans="1:5" ht="20" customHeight="1">
      <c r="A31" s="58"/>
      <c r="D31"/>
      <c r="E31"/>
    </row>
    <row r="32" spans="2:38" s="58" customFormat="1" ht="20" customHeight="1">
      <c r="B32" s="64"/>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row>
    <row r="33" spans="2:38" s="58" customFormat="1" ht="20" customHeight="1">
      <c r="B33" s="64"/>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row>
    <row r="34" spans="2:38" s="58" customFormat="1" ht="1" customHeight="1">
      <c r="B34" s="64"/>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row>
    <row r="35" spans="1:38" s="58" customFormat="1" ht="1" customHeight="1">
      <c r="A35" s="59"/>
      <c r="B35" s="64"/>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row>
    <row r="36" spans="1:38" s="58" customFormat="1" ht="20" customHeight="1">
      <c r="A36" s="59"/>
      <c r="B36" s="64"/>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row>
    <row r="37" spans="1:38" s="58" customFormat="1" ht="20" customHeight="1">
      <c r="A37" s="59"/>
      <c r="B37" s="64"/>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row>
    <row r="38" spans="2:38" s="58" customFormat="1" ht="20" customHeight="1">
      <c r="B38" s="64"/>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row>
    <row r="39" spans="4:5" ht="1" customHeight="1">
      <c r="D39"/>
      <c r="E39"/>
    </row>
    <row r="40" spans="4:5" ht="1" customHeight="1">
      <c r="D40"/>
      <c r="E40"/>
    </row>
    <row r="41" spans="4:5" ht="20" customHeight="1">
      <c r="D41"/>
      <c r="E41"/>
    </row>
    <row r="42" spans="4:5" ht="20" customHeight="1">
      <c r="D42"/>
      <c r="E42"/>
    </row>
    <row r="43" spans="2:38" s="48" customFormat="1" ht="20" customHeight="1">
      <c r="B43" s="6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row>
    <row r="44" spans="2:38" s="48" customFormat="1" ht="20" customHeight="1">
      <c r="B44" s="6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row>
    <row r="45" spans="4:5" ht="30" customHeight="1">
      <c r="D45"/>
      <c r="E45"/>
    </row>
    <row r="46" spans="4:5" ht="20" customHeight="1">
      <c r="D46"/>
      <c r="E46"/>
    </row>
    <row r="47" spans="4:5" ht="30" customHeight="1">
      <c r="D47"/>
      <c r="E47"/>
    </row>
    <row r="48" spans="4:5" ht="20" customHeight="1">
      <c r="D48"/>
      <c r="E48"/>
    </row>
    <row r="49" spans="4:5" ht="45" customHeight="1">
      <c r="D49"/>
      <c r="E49"/>
    </row>
    <row r="50" spans="4:5" ht="20" customHeight="1">
      <c r="D50"/>
      <c r="E50"/>
    </row>
    <row r="51" spans="4:5" ht="20" customHeight="1">
      <c r="D51"/>
      <c r="E51"/>
    </row>
    <row r="52" spans="4:5" ht="20" customHeight="1">
      <c r="D52"/>
      <c r="E52"/>
    </row>
    <row r="53" spans="4:5" ht="16" customHeight="1">
      <c r="D53"/>
      <c r="E53"/>
    </row>
    <row r="54" spans="4:5" ht="20" customHeight="1">
      <c r="D54"/>
      <c r="E54"/>
    </row>
    <row r="55" spans="4:5" ht="20" customHeight="1">
      <c r="D55"/>
      <c r="E55"/>
    </row>
    <row r="56" spans="4:5" ht="14.5" customHeight="1">
      <c r="D56"/>
      <c r="E56"/>
    </row>
    <row r="57" spans="4:5" ht="20" customHeight="1">
      <c r="D57"/>
      <c r="E57"/>
    </row>
    <row r="58" spans="4:5" ht="49" customHeight="1">
      <c r="D58"/>
      <c r="E58"/>
    </row>
    <row r="59" spans="4:5" ht="20" customHeight="1">
      <c r="D59"/>
      <c r="E59"/>
    </row>
    <row r="60" spans="4:5" ht="20" customHeight="1">
      <c r="D60"/>
      <c r="E60"/>
    </row>
    <row r="61" spans="4:5" ht="20" customHeight="1">
      <c r="D61"/>
      <c r="E61"/>
    </row>
    <row r="62" spans="4:5" ht="20" customHeight="1">
      <c r="D62"/>
      <c r="E62"/>
    </row>
    <row r="63" spans="4:5" ht="20" customHeight="1">
      <c r="D63"/>
      <c r="E63"/>
    </row>
    <row r="64" spans="4:5" ht="20" customHeight="1">
      <c r="D64"/>
      <c r="E64"/>
    </row>
    <row r="65" spans="4:5" ht="20" customHeight="1">
      <c r="D65"/>
      <c r="E65"/>
    </row>
    <row r="66" spans="4:5" ht="20" customHeight="1">
      <c r="D66"/>
      <c r="E66"/>
    </row>
    <row r="67" spans="4:5" ht="12.75">
      <c r="D67"/>
      <c r="E67"/>
    </row>
    <row r="68" spans="4:5" ht="20" customHeight="1">
      <c r="D68"/>
      <c r="E68"/>
    </row>
    <row r="69" spans="4:5" ht="20" customHeight="1">
      <c r="D69"/>
      <c r="E69"/>
    </row>
    <row r="70" spans="4:5" ht="20" customHeight="1">
      <c r="D70"/>
      <c r="E70"/>
    </row>
    <row r="71" spans="4:5" ht="13" customHeight="1">
      <c r="D71"/>
      <c r="E71"/>
    </row>
    <row r="72" spans="4:5" ht="40" customHeight="1">
      <c r="D72"/>
      <c r="E72"/>
    </row>
    <row r="73" spans="4:5" ht="20" customHeight="1">
      <c r="D73"/>
      <c r="E73"/>
    </row>
    <row r="74" spans="4:5" ht="20" customHeight="1">
      <c r="D74"/>
      <c r="E74"/>
    </row>
    <row r="75" spans="4:5" ht="20" customHeight="1">
      <c r="D75"/>
      <c r="E75"/>
    </row>
    <row r="76" spans="4:5" ht="20" customHeight="1">
      <c r="D76"/>
      <c r="E76"/>
    </row>
    <row r="77" spans="4:5" ht="20" customHeight="1">
      <c r="D77"/>
      <c r="E77"/>
    </row>
    <row r="78" spans="4:5" ht="20" customHeight="1">
      <c r="D78"/>
      <c r="E78"/>
    </row>
    <row r="79" spans="4:5" ht="15" customHeight="1">
      <c r="D79"/>
      <c r="E79"/>
    </row>
    <row r="80" spans="4:5" ht="20" customHeight="1">
      <c r="D80"/>
      <c r="E80"/>
    </row>
    <row r="81" spans="4:5" ht="20" customHeight="1">
      <c r="D81"/>
      <c r="E81"/>
    </row>
    <row r="82" spans="4:5" ht="20" customHeight="1">
      <c r="D82"/>
      <c r="E82"/>
    </row>
    <row r="83" spans="4:5" ht="20" customHeight="1">
      <c r="D83"/>
      <c r="E83"/>
    </row>
    <row r="84" spans="4:5" ht="20" customHeight="1">
      <c r="D84"/>
      <c r="E84"/>
    </row>
    <row r="85" spans="4:5" ht="20" customHeight="1">
      <c r="D85"/>
      <c r="E85"/>
    </row>
    <row r="86" spans="4:5" ht="20" customHeight="1">
      <c r="D86"/>
      <c r="E86"/>
    </row>
    <row r="87" spans="4:5" ht="20" customHeight="1">
      <c r="D87"/>
      <c r="E87"/>
    </row>
    <row r="88" spans="4:5" ht="20" customHeight="1">
      <c r="D88"/>
      <c r="E88"/>
    </row>
    <row r="89" spans="4:5" ht="20" customHeight="1">
      <c r="D89"/>
      <c r="E89"/>
    </row>
    <row r="90" spans="4:5" ht="12.75">
      <c r="D90"/>
      <c r="E90"/>
    </row>
    <row r="91" spans="4:5" ht="12.75">
      <c r="D91"/>
      <c r="E91"/>
    </row>
    <row r="92" spans="4:5" ht="12.75">
      <c r="D92"/>
      <c r="E92"/>
    </row>
    <row r="93" spans="4:5" ht="12.75">
      <c r="D93"/>
      <c r="E93"/>
    </row>
    <row r="94" spans="4:5" ht="12.75">
      <c r="D94"/>
      <c r="E94"/>
    </row>
    <row r="95" spans="4:5" ht="20" customHeight="1">
      <c r="D95"/>
      <c r="E95"/>
    </row>
    <row r="96" spans="4:5" ht="20" customHeight="1">
      <c r="D96"/>
      <c r="E96"/>
    </row>
    <row r="97" spans="4:5" ht="20" customHeight="1">
      <c r="D97"/>
      <c r="E97"/>
    </row>
    <row r="98" spans="4:5" ht="20" customHeight="1">
      <c r="D98"/>
      <c r="E98"/>
    </row>
    <row r="99" spans="4:5" ht="20" customHeight="1">
      <c r="D99"/>
      <c r="E99"/>
    </row>
    <row r="100" spans="4:5" ht="20" customHeight="1">
      <c r="D100"/>
      <c r="E100"/>
    </row>
    <row r="101" spans="4:5" ht="20" customHeight="1">
      <c r="D101"/>
      <c r="E101"/>
    </row>
    <row r="102" spans="4:5" ht="20" customHeight="1">
      <c r="D102"/>
      <c r="E102"/>
    </row>
    <row r="103" spans="4:5" ht="12.75">
      <c r="D103"/>
      <c r="E103"/>
    </row>
    <row r="104" spans="4:5" ht="12.75">
      <c r="D104"/>
      <c r="E104"/>
    </row>
    <row r="105" spans="4:5" ht="12.75">
      <c r="D105"/>
      <c r="E105"/>
    </row>
    <row r="106" spans="4:5" ht="12.75">
      <c r="D106"/>
      <c r="E106"/>
    </row>
    <row r="107" spans="4:5" ht="12.75">
      <c r="D107"/>
      <c r="E107"/>
    </row>
    <row r="108" spans="4:5" ht="30" customHeight="1">
      <c r="D108"/>
      <c r="E108"/>
    </row>
    <row r="109" spans="4:5" ht="20" customHeight="1">
      <c r="D109"/>
      <c r="E109"/>
    </row>
    <row r="110" spans="4:5" ht="20" customHeight="1">
      <c r="D110"/>
      <c r="E110"/>
    </row>
    <row r="111" spans="4:5" ht="20" customHeight="1">
      <c r="D111"/>
      <c r="E111"/>
    </row>
    <row r="112" spans="4:5" ht="20" customHeight="1">
      <c r="D112"/>
      <c r="E112"/>
    </row>
    <row r="113" spans="4:5" ht="20" customHeight="1">
      <c r="D113"/>
      <c r="E113"/>
    </row>
    <row r="114" spans="4:5" ht="20" customHeight="1">
      <c r="D114"/>
      <c r="E114"/>
    </row>
    <row r="115" spans="4:5" ht="20" customHeight="1">
      <c r="D115"/>
      <c r="E115"/>
    </row>
    <row r="116" spans="4:5" ht="20" customHeight="1">
      <c r="D116"/>
      <c r="E116"/>
    </row>
    <row r="117" spans="4:5" ht="20" customHeight="1">
      <c r="D117"/>
      <c r="E117"/>
    </row>
    <row r="118" spans="4:5" ht="20" customHeight="1">
      <c r="D118"/>
      <c r="E118"/>
    </row>
    <row r="119" spans="4:5" ht="20" customHeight="1">
      <c r="D119"/>
      <c r="E119"/>
    </row>
    <row r="120" spans="4:5" ht="20" customHeight="1">
      <c r="D120"/>
      <c r="E120"/>
    </row>
    <row r="121" spans="4:5" ht="20" customHeight="1">
      <c r="D121"/>
      <c r="E121"/>
    </row>
    <row r="122" spans="4:5" ht="12.75">
      <c r="D122"/>
      <c r="E122"/>
    </row>
    <row r="123" spans="4:5" ht="12.75">
      <c r="D123"/>
      <c r="E123"/>
    </row>
    <row r="124" spans="4:5" ht="12.75">
      <c r="D124"/>
      <c r="E124"/>
    </row>
    <row r="125" spans="4:5" ht="12.75">
      <c r="D125"/>
      <c r="E125"/>
    </row>
    <row r="126" spans="4:9" ht="165.5" customHeight="1">
      <c r="D126"/>
      <c r="E126"/>
      <c r="I126" s="193"/>
    </row>
    <row r="127" spans="4:5" ht="12.75">
      <c r="D127"/>
      <c r="E127"/>
    </row>
    <row r="128" spans="4:5" ht="12.75">
      <c r="D128"/>
      <c r="E128"/>
    </row>
    <row r="129" spans="4:9" ht="43.5" customHeight="1">
      <c r="D129"/>
      <c r="E129"/>
      <c r="I129" s="194"/>
    </row>
    <row r="130" spans="4:5" ht="12.75">
      <c r="D130"/>
      <c r="E130"/>
    </row>
    <row r="131" spans="4:5" ht="12.75">
      <c r="D131"/>
      <c r="E131"/>
    </row>
    <row r="132" spans="4:5" ht="12.75">
      <c r="D132"/>
      <c r="E132"/>
    </row>
    <row r="133" spans="4:5" ht="12.75">
      <c r="D133"/>
      <c r="E133"/>
    </row>
    <row r="134" spans="4:9" ht="12.75">
      <c r="D134"/>
      <c r="E134"/>
      <c r="I134" s="195"/>
    </row>
    <row r="135" spans="4:5" ht="12.75">
      <c r="D135"/>
      <c r="E135"/>
    </row>
    <row r="136" spans="4:9" ht="20" customHeight="1">
      <c r="D136"/>
      <c r="E136"/>
      <c r="I136" s="189">
        <v>200000</v>
      </c>
    </row>
    <row r="137" spans="4:9" ht="20" customHeight="1">
      <c r="D137"/>
      <c r="E137"/>
      <c r="I137" s="189">
        <v>5000</v>
      </c>
    </row>
    <row r="138" spans="4:5" ht="12.75">
      <c r="D138"/>
      <c r="E138"/>
    </row>
    <row r="139" spans="4:5" ht="12.75">
      <c r="D139"/>
      <c r="E139"/>
    </row>
    <row r="140" spans="4:5" ht="12.75">
      <c r="D140"/>
      <c r="E140"/>
    </row>
    <row r="141" spans="4:5" ht="12.75">
      <c r="D141"/>
      <c r="E141"/>
    </row>
    <row r="142" spans="4:5" ht="12.75">
      <c r="D142"/>
      <c r="E142"/>
    </row>
    <row r="143" spans="4:5" ht="12.75">
      <c r="D143"/>
      <c r="E143"/>
    </row>
    <row r="144" spans="4:5" ht="12.75">
      <c r="D144"/>
      <c r="E144"/>
    </row>
    <row r="145" spans="4:5" ht="12.75">
      <c r="D145"/>
      <c r="E145"/>
    </row>
    <row r="146" spans="4:5" ht="12.75">
      <c r="D146"/>
      <c r="E146"/>
    </row>
    <row r="147" spans="4:5" ht="12.75">
      <c r="D147"/>
      <c r="E147"/>
    </row>
    <row r="148" spans="4:5" ht="12.75">
      <c r="D148"/>
      <c r="E148"/>
    </row>
    <row r="149" spans="4:5" ht="12.75">
      <c r="D149"/>
      <c r="E149"/>
    </row>
    <row r="150" spans="4:5" ht="12.75">
      <c r="D150"/>
      <c r="E150"/>
    </row>
    <row r="151" spans="4:5" ht="12.75">
      <c r="D151"/>
      <c r="E151"/>
    </row>
    <row r="152" spans="4:5" ht="12.75">
      <c r="D152"/>
      <c r="E152"/>
    </row>
    <row r="153" spans="4:5" ht="12.75">
      <c r="D153"/>
      <c r="E153"/>
    </row>
    <row r="154" spans="4:5" ht="12.75">
      <c r="D154"/>
      <c r="E154"/>
    </row>
    <row r="155" spans="4:5" ht="12.75">
      <c r="D155"/>
      <c r="E155"/>
    </row>
    <row r="156" spans="4:5" ht="12.75">
      <c r="D156"/>
      <c r="E156"/>
    </row>
    <row r="157" spans="4:5" ht="12.75">
      <c r="D157"/>
      <c r="E157"/>
    </row>
    <row r="158" spans="4:5" ht="12.75">
      <c r="D158"/>
      <c r="E158"/>
    </row>
    <row r="159" spans="4:5" ht="12.75">
      <c r="D159"/>
      <c r="E159"/>
    </row>
    <row r="160" spans="4:5" ht="12.75">
      <c r="D160"/>
      <c r="E160"/>
    </row>
    <row r="161" spans="4:5" ht="12.75">
      <c r="D161"/>
      <c r="E161"/>
    </row>
    <row r="162" spans="4:5" ht="12.75">
      <c r="D162"/>
      <c r="E162"/>
    </row>
    <row r="163" spans="4:5" ht="12.75">
      <c r="D163"/>
      <c r="E163"/>
    </row>
    <row r="164" spans="4:5" ht="12.75">
      <c r="D164"/>
      <c r="E164"/>
    </row>
    <row r="165" spans="4:5" ht="12.75">
      <c r="D165"/>
      <c r="E165"/>
    </row>
    <row r="166" spans="4:5" ht="12.75">
      <c r="D166"/>
      <c r="E166"/>
    </row>
    <row r="167" spans="4:5" ht="12.75">
      <c r="D167"/>
      <c r="E167"/>
    </row>
    <row r="168" spans="4:5" ht="12.75">
      <c r="D168"/>
      <c r="E168"/>
    </row>
    <row r="169" spans="4:5" ht="12.75">
      <c r="D169"/>
      <c r="E169"/>
    </row>
    <row r="170" spans="4:5" ht="12.75">
      <c r="D170"/>
      <c r="E170"/>
    </row>
    <row r="171" spans="4:5" ht="12.75">
      <c r="D171"/>
      <c r="E171"/>
    </row>
    <row r="172" spans="4:5" ht="12.75">
      <c r="D172"/>
      <c r="E172"/>
    </row>
    <row r="173" spans="4:5" ht="12.75">
      <c r="D173"/>
      <c r="E173"/>
    </row>
    <row r="174" spans="4:5" ht="12.75">
      <c r="D174"/>
      <c r="E174"/>
    </row>
    <row r="175" spans="4:5" ht="12.75">
      <c r="D175"/>
      <c r="E175"/>
    </row>
    <row r="176" spans="4:5" ht="12.75">
      <c r="D176"/>
      <c r="E176"/>
    </row>
    <row r="177" spans="4:5" ht="12.75">
      <c r="D177"/>
      <c r="E177"/>
    </row>
    <row r="178" spans="4:5" ht="12.75">
      <c r="D178"/>
      <c r="E178"/>
    </row>
    <row r="179" spans="4:5" ht="12.75">
      <c r="D179"/>
      <c r="E179"/>
    </row>
  </sheetData>
  <mergeCells count="11">
    <mergeCell ref="F2:G2"/>
    <mergeCell ref="B2:C2"/>
    <mergeCell ref="B20:B22"/>
    <mergeCell ref="F20:F22"/>
    <mergeCell ref="G20:G22"/>
    <mergeCell ref="F4:G4"/>
    <mergeCell ref="B7:B9"/>
    <mergeCell ref="B10:B12"/>
    <mergeCell ref="F10:F17"/>
    <mergeCell ref="G10:G17"/>
    <mergeCell ref="B15:B17"/>
  </mergeCells>
  <hyperlinks>
    <hyperlink ref="F2:G2" location="Übersicht!C9" display="zurück zur Übersicht"/>
    <hyperlink ref="D2" location="'Schritt 4'!B2" display="&lt;&lt; Schritt 4  "/>
    <hyperlink ref="E2" location="'Tabellen 4 und 5 im Bericht'!B2" display="  Tab. 4 + 5 &gt;&gt;"/>
  </hyperlink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2926-4E18-4E70-AF06-A6EAA558468B}">
  <sheetPr>
    <tabColor theme="8" tint="0.5999900102615356"/>
  </sheetPr>
  <dimension ref="B2:AW119"/>
  <sheetViews>
    <sheetView showGridLines="0" zoomScale="110" zoomScaleNormal="110" workbookViewId="0" topLeftCell="A1"/>
  </sheetViews>
  <sheetFormatPr defaultColWidth="11.421875" defaultRowHeight="12.75"/>
  <cols>
    <col min="1" max="1" width="2.7109375" style="0" customWidth="1"/>
    <col min="2" max="4" width="10.7109375" style="0" customWidth="1"/>
    <col min="5" max="5" width="6.140625" style="0" customWidth="1"/>
    <col min="6" max="6" width="5.7109375" style="0" customWidth="1"/>
    <col min="7" max="7" width="16.421875" style="0" customWidth="1"/>
    <col min="8" max="8" width="0.42578125" style="0" customWidth="1"/>
    <col min="9" max="9" width="11.140625" style="0" customWidth="1"/>
    <col min="10" max="10" width="5.28125" style="0" customWidth="1"/>
    <col min="11" max="11" width="8.7109375" style="0" customWidth="1"/>
    <col min="12" max="13" width="5.7109375" style="2" customWidth="1"/>
    <col min="14" max="14" width="12.7109375" style="0" customWidth="1"/>
    <col min="20" max="20" width="6.140625" style="0" customWidth="1"/>
    <col min="21" max="21" width="5.7109375" style="0" customWidth="1"/>
    <col min="22" max="22" width="40.28125" style="0" customWidth="1"/>
    <col min="25" max="25" width="37.7109375" style="0" customWidth="1"/>
    <col min="26" max="26" width="20.7109375" style="0" customWidth="1"/>
    <col min="27" max="31" width="12.7109375" style="0" customWidth="1"/>
    <col min="33" max="33" width="11.7109375" style="0" customWidth="1"/>
    <col min="34" max="34" width="40.7109375" style="0" customWidth="1"/>
    <col min="35" max="35" width="26.7109375" style="0" customWidth="1"/>
    <col min="36" max="38" width="18.7109375" style="0" customWidth="1"/>
    <col min="41" max="41" width="35.8515625" style="0" customWidth="1"/>
    <col min="42" max="42" width="37.140625" style="0" customWidth="1"/>
    <col min="44" max="46" width="10.8515625" style="187" customWidth="1"/>
    <col min="47" max="47" width="73.28125" style="187" customWidth="1"/>
    <col min="48" max="48" width="22.8515625" style="187" customWidth="1"/>
    <col min="49" max="49" width="10.8515625" style="187" customWidth="1"/>
  </cols>
  <sheetData>
    <row r="2" spans="2:14" ht="20" customHeight="1">
      <c r="B2" s="460" t="s">
        <v>221</v>
      </c>
      <c r="C2" s="460"/>
      <c r="D2" s="460"/>
      <c r="E2" s="460"/>
      <c r="F2" s="460"/>
      <c r="G2" s="460"/>
      <c r="H2" s="460"/>
      <c r="I2" s="460"/>
      <c r="J2" s="543" t="s">
        <v>222</v>
      </c>
      <c r="K2" s="543"/>
      <c r="L2" s="457" t="s">
        <v>161</v>
      </c>
      <c r="M2" s="457"/>
      <c r="N2" s="457"/>
    </row>
    <row r="3" ht="15" customHeight="1" thickBot="1"/>
    <row r="4" spans="2:48" ht="30" customHeight="1" thickBot="1" thickTop="1">
      <c r="B4" s="500" t="s">
        <v>259</v>
      </c>
      <c r="C4" s="500"/>
      <c r="D4" s="500"/>
      <c r="E4" s="500"/>
      <c r="F4" s="500"/>
      <c r="G4" s="500"/>
      <c r="H4" s="10"/>
      <c r="I4" s="589" t="s">
        <v>260</v>
      </c>
      <c r="J4" s="500"/>
      <c r="K4" s="500"/>
      <c r="L4" s="500"/>
      <c r="M4" s="500"/>
      <c r="N4" s="500"/>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188"/>
      <c r="AS4" s="188"/>
      <c r="AT4" s="188"/>
      <c r="AU4" s="188"/>
      <c r="AV4" s="188"/>
    </row>
    <row r="5" spans="2:48" ht="20" customHeight="1">
      <c r="B5" s="620" t="s">
        <v>302</v>
      </c>
      <c r="C5" s="620"/>
      <c r="D5" s="621"/>
      <c r="E5" s="618" t="s">
        <v>301</v>
      </c>
      <c r="F5" s="619"/>
      <c r="G5" s="619"/>
      <c r="H5" s="619"/>
      <c r="I5" s="619"/>
      <c r="J5" s="619"/>
      <c r="K5" s="619"/>
      <c r="L5" s="619"/>
      <c r="M5" s="619"/>
      <c r="N5" s="619"/>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89"/>
      <c r="AS5" s="189"/>
      <c r="AT5" s="189"/>
      <c r="AU5" s="189"/>
      <c r="AV5" s="189"/>
    </row>
    <row r="6" spans="2:48" ht="15" customHeight="1">
      <c r="B6" s="530" t="s">
        <v>20</v>
      </c>
      <c r="C6" s="530"/>
      <c r="D6" s="531"/>
      <c r="E6" s="534" t="s">
        <v>261</v>
      </c>
      <c r="F6" s="530"/>
      <c r="G6" s="530"/>
      <c r="H6" s="530"/>
      <c r="I6" s="530"/>
      <c r="J6" s="530"/>
      <c r="K6" s="530"/>
      <c r="L6" s="530"/>
      <c r="M6" s="530"/>
      <c r="N6" s="530"/>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89"/>
      <c r="AS6" s="189"/>
      <c r="AT6" s="189"/>
      <c r="AU6" s="189"/>
      <c r="AV6" s="189"/>
    </row>
    <row r="7" spans="2:48" ht="15" customHeight="1">
      <c r="B7" s="530"/>
      <c r="C7" s="530"/>
      <c r="D7" s="531"/>
      <c r="E7" s="534"/>
      <c r="F7" s="530"/>
      <c r="G7" s="530"/>
      <c r="H7" s="530"/>
      <c r="I7" s="530"/>
      <c r="J7" s="530"/>
      <c r="K7" s="530"/>
      <c r="L7" s="530"/>
      <c r="M7" s="530"/>
      <c r="N7" s="530"/>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89"/>
      <c r="AS7" s="189"/>
      <c r="AT7" s="189"/>
      <c r="AU7" s="189"/>
      <c r="AV7" s="189"/>
    </row>
    <row r="8" spans="2:48" ht="15" customHeight="1" thickBot="1">
      <c r="B8" s="532"/>
      <c r="C8" s="532"/>
      <c r="D8" s="533"/>
      <c r="E8" s="534"/>
      <c r="F8" s="530"/>
      <c r="G8" s="530"/>
      <c r="H8" s="530"/>
      <c r="I8" s="530"/>
      <c r="J8" s="530"/>
      <c r="K8" s="530"/>
      <c r="L8" s="530"/>
      <c r="M8" s="530"/>
      <c r="N8" s="530"/>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89"/>
      <c r="AS8" s="189"/>
      <c r="AT8" s="189"/>
      <c r="AU8" s="189"/>
      <c r="AV8" s="189"/>
    </row>
    <row r="9" spans="2:48" ht="20" customHeight="1" thickTop="1">
      <c r="B9" s="509" t="s">
        <v>262</v>
      </c>
      <c r="C9" s="510"/>
      <c r="D9" s="511"/>
      <c r="E9" s="518" t="s">
        <v>263</v>
      </c>
      <c r="F9" s="519"/>
      <c r="G9" s="520"/>
      <c r="H9" s="62"/>
      <c r="I9" s="545" t="s">
        <v>21</v>
      </c>
      <c r="J9" s="546"/>
      <c r="K9" s="527" t="s">
        <v>268</v>
      </c>
      <c r="L9" s="527"/>
      <c r="M9" s="351" t="s">
        <v>203</v>
      </c>
      <c r="N9" s="63" t="s">
        <v>271</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89"/>
      <c r="AS9" s="189"/>
      <c r="AT9" s="189"/>
      <c r="AU9" s="189"/>
      <c r="AV9" s="189"/>
    </row>
    <row r="10" spans="2:49" s="58" customFormat="1" ht="20" customHeight="1">
      <c r="B10" s="512"/>
      <c r="C10" s="513"/>
      <c r="D10" s="514"/>
      <c r="E10" s="521"/>
      <c r="F10" s="522"/>
      <c r="G10" s="523"/>
      <c r="H10" s="62"/>
      <c r="I10" s="547"/>
      <c r="J10" s="548"/>
      <c r="K10" s="528"/>
      <c r="L10" s="528"/>
      <c r="M10" s="352" t="s">
        <v>204</v>
      </c>
      <c r="N10" s="65" t="s">
        <v>272</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89"/>
      <c r="AS10" s="189"/>
      <c r="AT10" s="189"/>
      <c r="AU10" s="189"/>
      <c r="AV10" s="189"/>
      <c r="AW10" s="192"/>
    </row>
    <row r="11" spans="2:49" s="58" customFormat="1" ht="20" customHeight="1" thickBot="1">
      <c r="B11" s="512"/>
      <c r="C11" s="513"/>
      <c r="D11" s="514"/>
      <c r="E11" s="521"/>
      <c r="F11" s="522"/>
      <c r="G11" s="523"/>
      <c r="H11" s="62"/>
      <c r="I11" s="549"/>
      <c r="J11" s="550"/>
      <c r="K11" s="529"/>
      <c r="L11" s="529"/>
      <c r="M11" s="353" t="s">
        <v>205</v>
      </c>
      <c r="N11" s="66" t="s">
        <v>273</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89"/>
      <c r="AS11" s="189"/>
      <c r="AT11" s="189"/>
      <c r="AU11" s="189"/>
      <c r="AV11" s="189"/>
      <c r="AW11" s="192"/>
    </row>
    <row r="12" spans="2:49" s="58" customFormat="1" ht="1" customHeight="1" thickTop="1">
      <c r="B12" s="512"/>
      <c r="C12" s="513"/>
      <c r="D12" s="514"/>
      <c r="E12" s="521"/>
      <c r="F12" s="522"/>
      <c r="G12" s="523"/>
      <c r="H12" s="62"/>
      <c r="I12" s="243"/>
      <c r="J12" s="243"/>
      <c r="K12" s="11"/>
      <c r="L12" s="67"/>
      <c r="M12" s="67"/>
      <c r="N12" s="67"/>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89"/>
      <c r="AS12" s="189"/>
      <c r="AT12" s="189"/>
      <c r="AU12" s="189"/>
      <c r="AV12" s="189"/>
      <c r="AW12" s="192"/>
    </row>
    <row r="13" spans="2:49" s="58" customFormat="1" ht="1" customHeight="1" thickBot="1">
      <c r="B13" s="512"/>
      <c r="C13" s="513"/>
      <c r="D13" s="514"/>
      <c r="E13" s="521"/>
      <c r="F13" s="522"/>
      <c r="G13" s="523"/>
      <c r="H13" s="62"/>
      <c r="I13" s="243"/>
      <c r="J13" s="243"/>
      <c r="K13" s="11"/>
      <c r="L13" s="67"/>
      <c r="M13" s="67"/>
      <c r="N13" s="67"/>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89"/>
      <c r="AS13" s="189"/>
      <c r="AT13" s="189"/>
      <c r="AU13" s="189"/>
      <c r="AV13" s="189"/>
      <c r="AW13" s="192"/>
    </row>
    <row r="14" spans="2:49" s="58" customFormat="1" ht="20" customHeight="1" thickTop="1">
      <c r="B14" s="512"/>
      <c r="C14" s="513"/>
      <c r="D14" s="514"/>
      <c r="E14" s="521"/>
      <c r="F14" s="522"/>
      <c r="G14" s="523"/>
      <c r="H14" s="62"/>
      <c r="I14" s="551" t="s">
        <v>22</v>
      </c>
      <c r="J14" s="552"/>
      <c r="K14" s="503" t="s">
        <v>269</v>
      </c>
      <c r="L14" s="503"/>
      <c r="M14" s="354" t="s">
        <v>203</v>
      </c>
      <c r="N14" s="68" t="s">
        <v>274</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89"/>
      <c r="AS14" s="189"/>
      <c r="AT14" s="189"/>
      <c r="AU14" s="189"/>
      <c r="AV14" s="189"/>
      <c r="AW14" s="192"/>
    </row>
    <row r="15" spans="2:49" s="58" customFormat="1" ht="20" customHeight="1">
      <c r="B15" s="512"/>
      <c r="C15" s="513"/>
      <c r="D15" s="514"/>
      <c r="E15" s="521"/>
      <c r="F15" s="522"/>
      <c r="G15" s="523"/>
      <c r="H15" s="62"/>
      <c r="I15" s="553"/>
      <c r="J15" s="554"/>
      <c r="K15" s="504"/>
      <c r="L15" s="504"/>
      <c r="M15" s="355" t="s">
        <v>204</v>
      </c>
      <c r="N15" s="69" t="s">
        <v>275</v>
      </c>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89"/>
      <c r="AS15" s="189"/>
      <c r="AT15" s="189"/>
      <c r="AU15" s="189"/>
      <c r="AV15" s="189"/>
      <c r="AW15" s="192"/>
    </row>
    <row r="16" spans="2:49" s="58" customFormat="1" ht="20" customHeight="1" thickBot="1">
      <c r="B16" s="515"/>
      <c r="C16" s="516"/>
      <c r="D16" s="517"/>
      <c r="E16" s="524"/>
      <c r="F16" s="525"/>
      <c r="G16" s="526"/>
      <c r="H16" s="62"/>
      <c r="I16" s="555"/>
      <c r="J16" s="556"/>
      <c r="K16" s="505"/>
      <c r="L16" s="505"/>
      <c r="M16" s="356" t="s">
        <v>205</v>
      </c>
      <c r="N16" s="70" t="s">
        <v>276</v>
      </c>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89"/>
      <c r="AS16" s="189"/>
      <c r="AT16" s="189"/>
      <c r="AU16" s="189"/>
      <c r="AV16" s="189"/>
      <c r="AW16" s="192"/>
    </row>
    <row r="17" spans="2:48" ht="1" customHeight="1" thickTop="1">
      <c r="B17" s="71"/>
      <c r="C17" s="71"/>
      <c r="D17" s="71"/>
      <c r="E17" s="71"/>
      <c r="F17" s="71"/>
      <c r="G17" s="72"/>
      <c r="H17" s="73"/>
      <c r="I17" s="368"/>
      <c r="J17" s="368"/>
      <c r="K17" s="35"/>
      <c r="L17" s="74"/>
      <c r="M17" s="74"/>
      <c r="N17" s="74"/>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190"/>
      <c r="AS17" s="190"/>
      <c r="AT17" s="190"/>
      <c r="AU17" s="190"/>
      <c r="AV17" s="190"/>
    </row>
    <row r="18" spans="2:48" ht="1" customHeight="1" thickBot="1">
      <c r="B18" s="71"/>
      <c r="C18" s="71"/>
      <c r="D18" s="71"/>
      <c r="E18" s="71"/>
      <c r="F18" s="71"/>
      <c r="G18" s="72"/>
      <c r="H18" s="73"/>
      <c r="I18" s="368"/>
      <c r="J18" s="368"/>
      <c r="K18" s="35"/>
      <c r="L18" s="74"/>
      <c r="M18" s="74"/>
      <c r="N18" s="74"/>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190"/>
      <c r="AS18" s="190"/>
      <c r="AT18" s="190"/>
      <c r="AU18" s="190"/>
      <c r="AV18" s="190"/>
    </row>
    <row r="19" spans="2:48" ht="20" customHeight="1" thickTop="1">
      <c r="B19" s="574" t="s">
        <v>264</v>
      </c>
      <c r="C19" s="575"/>
      <c r="D19" s="576"/>
      <c r="E19" s="583" t="s">
        <v>265</v>
      </c>
      <c r="F19" s="506"/>
      <c r="G19" s="584"/>
      <c r="H19" s="62"/>
      <c r="I19" s="557" t="s">
        <v>289</v>
      </c>
      <c r="J19" s="558"/>
      <c r="K19" s="506" t="s">
        <v>270</v>
      </c>
      <c r="L19" s="506"/>
      <c r="M19" s="249" t="s">
        <v>203</v>
      </c>
      <c r="N19" s="75" t="s">
        <v>277</v>
      </c>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89"/>
      <c r="AS19" s="189"/>
      <c r="AT19" s="189"/>
      <c r="AU19" s="189"/>
      <c r="AV19" s="189"/>
    </row>
    <row r="20" spans="2:48" ht="20" customHeight="1">
      <c r="B20" s="577"/>
      <c r="C20" s="578"/>
      <c r="D20" s="579"/>
      <c r="E20" s="585"/>
      <c r="F20" s="507"/>
      <c r="G20" s="586"/>
      <c r="H20" s="62"/>
      <c r="I20" s="559"/>
      <c r="J20" s="560"/>
      <c r="K20" s="507"/>
      <c r="L20" s="507"/>
      <c r="M20" s="250" t="s">
        <v>204</v>
      </c>
      <c r="N20" s="76" t="s">
        <v>278</v>
      </c>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89"/>
      <c r="AS20" s="189"/>
      <c r="AT20" s="189"/>
      <c r="AU20" s="189"/>
      <c r="AV20" s="189"/>
    </row>
    <row r="21" spans="2:49" s="48" customFormat="1" ht="20" customHeight="1" thickBot="1">
      <c r="B21" s="580"/>
      <c r="C21" s="581"/>
      <c r="D21" s="582"/>
      <c r="E21" s="587"/>
      <c r="F21" s="508"/>
      <c r="G21" s="588"/>
      <c r="H21" s="62"/>
      <c r="I21" s="561"/>
      <c r="J21" s="562"/>
      <c r="K21" s="508"/>
      <c r="L21" s="508"/>
      <c r="M21" s="251" t="s">
        <v>205</v>
      </c>
      <c r="N21" s="77" t="s">
        <v>279</v>
      </c>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89"/>
      <c r="AS21" s="189"/>
      <c r="AT21" s="189"/>
      <c r="AU21" s="189"/>
      <c r="AV21" s="189"/>
      <c r="AW21" s="191"/>
    </row>
    <row r="22" spans="2:49" s="48" customFormat="1" ht="20" customHeight="1" thickTop="1">
      <c r="B22" s="358"/>
      <c r="C22" s="358"/>
      <c r="D22" s="358"/>
      <c r="E22" s="359"/>
      <c r="F22" s="359"/>
      <c r="G22" s="359"/>
      <c r="H22" s="360"/>
      <c r="I22" s="361"/>
      <c r="J22" s="361"/>
      <c r="K22" s="359"/>
      <c r="L22" s="359"/>
      <c r="M22" s="358"/>
      <c r="N22" s="358"/>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89"/>
      <c r="AS22" s="189"/>
      <c r="AT22" s="189"/>
      <c r="AU22" s="189"/>
      <c r="AV22" s="189"/>
      <c r="AW22" s="191"/>
    </row>
    <row r="23" spans="2:49" s="48" customFormat="1" ht="15" customHeight="1" thickBot="1">
      <c r="B23" s="2"/>
      <c r="C23" s="2"/>
      <c r="D23" s="2"/>
      <c r="E23" s="2"/>
      <c r="F23" s="2"/>
      <c r="G23"/>
      <c r="H23"/>
      <c r="I23" s="369"/>
      <c r="J23" s="369"/>
      <c r="K23" s="369"/>
      <c r="L23" s="370"/>
      <c r="M23" s="563" t="s">
        <v>203</v>
      </c>
      <c r="N23" s="564">
        <v>7.8</v>
      </c>
      <c r="O23"/>
      <c r="P23"/>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89"/>
      <c r="AS23" s="189"/>
      <c r="AT23" s="189"/>
      <c r="AU23" s="189"/>
      <c r="AV23" s="189"/>
      <c r="AW23" s="191"/>
    </row>
    <row r="24" spans="2:49" s="48" customFormat="1" ht="5" customHeight="1" thickTop="1">
      <c r="B24" s="565" t="s">
        <v>266</v>
      </c>
      <c r="C24" s="566"/>
      <c r="D24" s="567"/>
      <c r="E24" s="2"/>
      <c r="F24" s="2"/>
      <c r="G24"/>
      <c r="H24"/>
      <c r="I24" s="369"/>
      <c r="J24" s="369"/>
      <c r="K24" s="369"/>
      <c r="L24" s="370"/>
      <c r="M24" s="563"/>
      <c r="N24" s="564"/>
      <c r="O24"/>
      <c r="P24"/>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89"/>
      <c r="AS24" s="189"/>
      <c r="AT24" s="189"/>
      <c r="AU24" s="189"/>
      <c r="AV24" s="189"/>
      <c r="AW24" s="191"/>
    </row>
    <row r="25" spans="2:48" ht="20" customHeight="1">
      <c r="B25" s="568"/>
      <c r="C25" s="569"/>
      <c r="D25" s="570"/>
      <c r="E25" s="78"/>
      <c r="F25" s="78"/>
      <c r="G25" s="48"/>
      <c r="H25" s="48"/>
      <c r="I25" s="372" t="s">
        <v>207</v>
      </c>
      <c r="J25" s="540" t="s">
        <v>208</v>
      </c>
      <c r="K25" s="540"/>
      <c r="L25" s="540"/>
      <c r="M25" s="365" t="s">
        <v>204</v>
      </c>
      <c r="N25" s="371">
        <v>7.5</v>
      </c>
      <c r="O25" s="48"/>
      <c r="P25" s="48"/>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89"/>
      <c r="AS25" s="189"/>
      <c r="AT25" s="189"/>
      <c r="AU25" s="189"/>
      <c r="AV25" s="189"/>
    </row>
    <row r="26" spans="2:48" ht="5" customHeight="1" thickBot="1">
      <c r="B26" s="571"/>
      <c r="C26" s="572"/>
      <c r="D26" s="573"/>
      <c r="E26" s="78"/>
      <c r="F26" s="78"/>
      <c r="G26" s="48"/>
      <c r="H26" s="48"/>
      <c r="I26" s="364"/>
      <c r="J26" s="248"/>
      <c r="K26" s="248"/>
      <c r="L26" s="248"/>
      <c r="M26" s="563" t="s">
        <v>206</v>
      </c>
      <c r="N26" s="564">
        <v>2.8</v>
      </c>
      <c r="O26" s="48"/>
      <c r="P26" s="48"/>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89"/>
      <c r="AS26" s="189"/>
      <c r="AT26" s="189"/>
      <c r="AU26" s="189"/>
      <c r="AV26" s="189"/>
    </row>
    <row r="27" spans="2:49" s="346" customFormat="1" ht="15" customHeight="1" thickTop="1">
      <c r="B27" s="366"/>
      <c r="C27" s="366"/>
      <c r="D27" s="366"/>
      <c r="E27" s="367"/>
      <c r="F27" s="367"/>
      <c r="G27" s="363"/>
      <c r="H27" s="363"/>
      <c r="I27" s="364"/>
      <c r="J27" s="364"/>
      <c r="K27" s="79"/>
      <c r="L27" s="365"/>
      <c r="M27" s="563"/>
      <c r="N27" s="564"/>
      <c r="O27" s="363"/>
      <c r="P27" s="363"/>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189"/>
      <c r="AS27" s="189"/>
      <c r="AT27" s="189"/>
      <c r="AU27" s="189"/>
      <c r="AV27" s="189"/>
      <c r="AW27" s="187"/>
    </row>
    <row r="28" spans="17:48" ht="20" customHeight="1" thickBot="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89"/>
      <c r="AS28" s="189"/>
      <c r="AT28" s="189"/>
      <c r="AU28" s="189"/>
      <c r="AV28" s="189"/>
    </row>
    <row r="29" spans="2:48" ht="30" customHeight="1" thickBot="1" thickTop="1">
      <c r="B29" s="79" t="s">
        <v>267</v>
      </c>
      <c r="C29" s="79"/>
      <c r="D29" s="79"/>
      <c r="E29" s="80" t="s">
        <v>23</v>
      </c>
      <c r="F29" s="81"/>
      <c r="G29" s="538" t="s">
        <v>259</v>
      </c>
      <c r="H29" s="538"/>
      <c r="I29" s="538"/>
      <c r="J29" s="538"/>
      <c r="K29" s="538"/>
      <c r="L29" s="538"/>
      <c r="M29" s="349"/>
      <c r="N29" s="82"/>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89"/>
      <c r="AS29" s="189"/>
      <c r="AT29" s="189"/>
      <c r="AU29" s="189"/>
      <c r="AV29" s="189"/>
    </row>
    <row r="30" spans="2:48" ht="20" customHeight="1">
      <c r="B30" s="82"/>
      <c r="C30" s="82"/>
      <c r="D30" s="82"/>
      <c r="E30" s="82"/>
      <c r="F30" s="82"/>
      <c r="G30" s="617" t="s">
        <v>300</v>
      </c>
      <c r="H30" s="617"/>
      <c r="I30" s="617"/>
      <c r="J30" s="617"/>
      <c r="K30" s="617"/>
      <c r="L30" s="617"/>
      <c r="M30" s="350"/>
      <c r="N30" s="82"/>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89"/>
      <c r="AS30" s="189"/>
      <c r="AT30" s="189"/>
      <c r="AU30" s="189"/>
      <c r="AV30" s="189"/>
    </row>
    <row r="31" spans="7:48" ht="45" customHeight="1">
      <c r="G31" s="539" t="s">
        <v>24</v>
      </c>
      <c r="H31" s="539"/>
      <c r="I31" s="539"/>
      <c r="J31" s="539"/>
      <c r="K31" s="539"/>
      <c r="L31" s="539"/>
      <c r="M31" s="247"/>
      <c r="N31" s="82"/>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89"/>
      <c r="AS31" s="189"/>
      <c r="AT31" s="189"/>
      <c r="AU31" s="189"/>
      <c r="AV31" s="189"/>
    </row>
    <row r="32" spans="2:48" ht="20" customHeight="1">
      <c r="B32" s="83"/>
      <c r="C32" s="83"/>
      <c r="D32" s="83"/>
      <c r="E32" s="83"/>
      <c r="F32" s="83"/>
      <c r="G32" s="540" t="s">
        <v>281</v>
      </c>
      <c r="H32" s="540"/>
      <c r="I32" s="540"/>
      <c r="J32" s="540"/>
      <c r="K32" s="540"/>
      <c r="L32" s="540"/>
      <c r="M32" s="357"/>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89"/>
      <c r="AS32" s="189"/>
      <c r="AT32" s="189"/>
      <c r="AU32" s="189"/>
      <c r="AV32" s="189"/>
    </row>
    <row r="33" spans="2:13" ht="20" customHeight="1">
      <c r="B33" s="84"/>
      <c r="C33" s="85"/>
      <c r="D33" s="86"/>
      <c r="E33" s="11"/>
      <c r="F33" s="11"/>
      <c r="G33" s="540" t="s">
        <v>280</v>
      </c>
      <c r="H33" s="540"/>
      <c r="I33" s="540"/>
      <c r="J33" s="540"/>
      <c r="K33" s="540"/>
      <c r="L33" s="540"/>
      <c r="M33" s="357"/>
    </row>
    <row r="34" spans="2:48" ht="20" customHeight="1">
      <c r="B34" s="87"/>
      <c r="C34" s="87"/>
      <c r="D34" s="11"/>
      <c r="E34" s="11"/>
      <c r="F34" s="11"/>
      <c r="G34" s="60"/>
      <c r="H34" s="60"/>
      <c r="I34" s="60"/>
      <c r="J34" s="247"/>
      <c r="K34" s="60"/>
      <c r="Q34" s="253"/>
      <c r="R34" s="191"/>
      <c r="S34" s="191"/>
      <c r="T34" s="191"/>
      <c r="U34" s="191"/>
      <c r="V34" s="191"/>
      <c r="W34" s="48"/>
      <c r="X34" s="48"/>
      <c r="Y34" s="48"/>
      <c r="Z34" s="48"/>
      <c r="AA34" s="48"/>
      <c r="AB34" s="48"/>
      <c r="AC34" s="48"/>
      <c r="AD34" s="48"/>
      <c r="AE34" s="48"/>
      <c r="AF34" s="48"/>
      <c r="AG34" s="48"/>
      <c r="AH34" s="48"/>
      <c r="AI34" s="48"/>
      <c r="AJ34" s="48"/>
      <c r="AK34" s="48"/>
      <c r="AL34" s="48"/>
      <c r="AM34" s="48"/>
      <c r="AN34" s="48"/>
      <c r="AO34" s="48"/>
      <c r="AP34" s="48"/>
      <c r="AQ34" s="48"/>
      <c r="AR34" s="191"/>
      <c r="AS34" s="191"/>
      <c r="AT34" s="191"/>
      <c r="AU34" s="191"/>
      <c r="AV34" s="191"/>
    </row>
    <row r="35" spans="2:22" ht="16" customHeight="1">
      <c r="B35" s="544" t="s">
        <v>282</v>
      </c>
      <c r="C35" s="544"/>
      <c r="D35" s="544"/>
      <c r="E35" s="544"/>
      <c r="F35" s="544"/>
      <c r="G35" s="544"/>
      <c r="H35" s="544"/>
      <c r="I35" s="544"/>
      <c r="J35" s="544"/>
      <c r="K35" s="544"/>
      <c r="L35" s="544"/>
      <c r="M35" s="544"/>
      <c r="N35" s="544"/>
      <c r="Q35" s="187"/>
      <c r="R35" s="187"/>
      <c r="S35" s="187"/>
      <c r="T35" s="187"/>
      <c r="U35" s="187"/>
      <c r="V35" s="187"/>
    </row>
    <row r="36" spans="17:22" ht="20" customHeight="1">
      <c r="Q36" s="254"/>
      <c r="R36" s="187"/>
      <c r="S36" s="187"/>
      <c r="T36" s="187"/>
      <c r="U36" s="187"/>
      <c r="V36" s="187"/>
    </row>
    <row r="37" spans="17:22" ht="20" customHeight="1">
      <c r="Q37" s="254"/>
      <c r="R37" s="187"/>
      <c r="S37" s="187"/>
      <c r="T37" s="187"/>
      <c r="U37" s="187"/>
      <c r="V37" s="187"/>
    </row>
    <row r="38" spans="17:22" ht="14.5" customHeight="1">
      <c r="Q38" s="187"/>
      <c r="R38" s="187"/>
      <c r="S38" s="187"/>
      <c r="T38" s="187"/>
      <c r="U38" s="187"/>
      <c r="V38" s="187"/>
    </row>
    <row r="39" spans="2:22" ht="20" customHeight="1">
      <c r="B39" s="58"/>
      <c r="C39" s="58"/>
      <c r="D39" s="58"/>
      <c r="E39" s="58"/>
      <c r="F39" s="58"/>
      <c r="L39" s="89"/>
      <c r="M39" s="89"/>
      <c r="N39" s="58"/>
      <c r="O39" s="58"/>
      <c r="P39" s="58"/>
      <c r="Q39" s="502"/>
      <c r="R39" s="502"/>
      <c r="S39" s="502"/>
      <c r="T39" s="502"/>
      <c r="U39" s="187"/>
      <c r="V39" s="542"/>
    </row>
    <row r="40" spans="2:22" ht="49" customHeight="1">
      <c r="B40" s="58"/>
      <c r="C40" s="58"/>
      <c r="D40" s="58"/>
      <c r="E40" s="58"/>
      <c r="F40" s="58"/>
      <c r="L40" s="89"/>
      <c r="M40" s="89"/>
      <c r="N40" s="58"/>
      <c r="O40" s="58"/>
      <c r="P40" s="58"/>
      <c r="Q40" s="502"/>
      <c r="R40" s="255"/>
      <c r="S40" s="255"/>
      <c r="T40" s="502"/>
      <c r="U40" s="187"/>
      <c r="V40" s="537"/>
    </row>
    <row r="41" spans="2:22" ht="20" customHeight="1">
      <c r="B41" s="58"/>
      <c r="C41" s="58"/>
      <c r="D41" s="58"/>
      <c r="E41" s="58"/>
      <c r="F41" s="58"/>
      <c r="G41" s="58"/>
      <c r="H41" s="58"/>
      <c r="I41" s="58"/>
      <c r="J41" s="58"/>
      <c r="K41" s="58"/>
      <c r="L41" s="89"/>
      <c r="M41" s="89"/>
      <c r="N41" s="58"/>
      <c r="O41" s="58"/>
      <c r="P41" s="58"/>
      <c r="Q41" s="256"/>
      <c r="R41" s="257"/>
      <c r="S41" s="258"/>
      <c r="T41" s="189"/>
      <c r="U41" s="187"/>
      <c r="V41" s="259"/>
    </row>
    <row r="42" spans="2:22" ht="20" customHeight="1">
      <c r="B42" s="58"/>
      <c r="C42" s="58"/>
      <c r="D42" s="58"/>
      <c r="E42" s="58"/>
      <c r="F42" s="58"/>
      <c r="G42" s="58"/>
      <c r="H42" s="58"/>
      <c r="I42" s="58"/>
      <c r="J42" s="58"/>
      <c r="K42" s="58"/>
      <c r="L42" s="89"/>
      <c r="M42" s="89"/>
      <c r="N42" s="58"/>
      <c r="O42" s="58"/>
      <c r="P42" s="58"/>
      <c r="Q42" s="501"/>
      <c r="R42" s="501"/>
      <c r="S42" s="189"/>
      <c r="T42" s="189"/>
      <c r="U42" s="187"/>
      <c r="V42" s="260"/>
    </row>
    <row r="43" spans="2:22" ht="20" customHeight="1">
      <c r="B43" s="58"/>
      <c r="C43" s="58"/>
      <c r="D43" s="58"/>
      <c r="E43" s="58"/>
      <c r="F43" s="58"/>
      <c r="G43" s="58"/>
      <c r="H43" s="58"/>
      <c r="I43" s="58"/>
      <c r="J43" s="58"/>
      <c r="K43" s="58"/>
      <c r="L43" s="89"/>
      <c r="M43" s="89"/>
      <c r="N43" s="58"/>
      <c r="O43" s="58"/>
      <c r="P43" s="58"/>
      <c r="Q43" s="501"/>
      <c r="R43" s="501"/>
      <c r="S43" s="189"/>
      <c r="T43" s="189"/>
      <c r="U43" s="187"/>
      <c r="V43" s="261"/>
    </row>
    <row r="44" spans="2:48" ht="20" customHeight="1">
      <c r="B44" s="58"/>
      <c r="C44" s="58"/>
      <c r="D44" s="58"/>
      <c r="E44" s="58"/>
      <c r="F44" s="58"/>
      <c r="G44" s="58"/>
      <c r="H44" s="58"/>
      <c r="I44" s="58"/>
      <c r="J44" s="58"/>
      <c r="K44" s="58"/>
      <c r="L44" s="89"/>
      <c r="M44" s="89"/>
      <c r="N44" s="58"/>
      <c r="O44" s="58"/>
      <c r="P44" s="58"/>
      <c r="Q44" s="189"/>
      <c r="R44" s="189"/>
      <c r="S44" s="189"/>
      <c r="T44" s="189"/>
      <c r="U44" s="192"/>
      <c r="V44" s="192"/>
      <c r="W44" s="58"/>
      <c r="X44" s="58"/>
      <c r="Y44" s="58"/>
      <c r="Z44" s="58"/>
      <c r="AA44" s="58"/>
      <c r="AB44" s="58"/>
      <c r="AC44" s="58"/>
      <c r="AD44" s="58"/>
      <c r="AE44" s="58"/>
      <c r="AF44" s="58"/>
      <c r="AG44" s="58"/>
      <c r="AH44" s="58"/>
      <c r="AI44" s="58"/>
      <c r="AJ44" s="58"/>
      <c r="AK44" s="58"/>
      <c r="AL44" s="58"/>
      <c r="AM44" s="58"/>
      <c r="AN44" s="58"/>
      <c r="AO44" s="58"/>
      <c r="AP44" s="58"/>
      <c r="AQ44" s="58"/>
      <c r="AR44" s="192"/>
      <c r="AS44" s="192"/>
      <c r="AT44" s="192"/>
      <c r="AU44" s="192"/>
      <c r="AV44" s="192"/>
    </row>
    <row r="45" spans="2:48" ht="20" customHeight="1">
      <c r="B45" s="58"/>
      <c r="C45" s="58"/>
      <c r="D45" s="58"/>
      <c r="E45" s="58"/>
      <c r="F45" s="58"/>
      <c r="G45" s="58"/>
      <c r="H45" s="58"/>
      <c r="I45" s="58"/>
      <c r="J45" s="58"/>
      <c r="K45" s="58"/>
      <c r="L45" s="89"/>
      <c r="M45" s="89"/>
      <c r="N45" s="58"/>
      <c r="O45" s="58"/>
      <c r="P45" s="58"/>
      <c r="Q45" s="262"/>
      <c r="R45" s="263"/>
      <c r="S45" s="191"/>
      <c r="T45" s="189"/>
      <c r="U45" s="192"/>
      <c r="V45" s="192"/>
      <c r="W45" s="58"/>
      <c r="X45" s="58"/>
      <c r="Y45" s="58"/>
      <c r="Z45" s="58"/>
      <c r="AA45" s="58"/>
      <c r="AB45" s="58"/>
      <c r="AC45" s="58"/>
      <c r="AD45" s="58"/>
      <c r="AE45" s="58"/>
      <c r="AF45" s="58"/>
      <c r="AG45" s="58"/>
      <c r="AH45" s="58"/>
      <c r="AI45" s="58"/>
      <c r="AJ45" s="58"/>
      <c r="AK45" s="58"/>
      <c r="AL45" s="58"/>
      <c r="AM45" s="58"/>
      <c r="AN45" s="58"/>
      <c r="AO45" s="58"/>
      <c r="AP45" s="58"/>
      <c r="AQ45" s="58"/>
      <c r="AR45" s="192"/>
      <c r="AS45" s="192"/>
      <c r="AT45" s="192"/>
      <c r="AU45" s="192"/>
      <c r="AV45" s="192"/>
    </row>
    <row r="46" spans="7:48" ht="20" customHeight="1">
      <c r="G46" s="58"/>
      <c r="H46" s="58"/>
      <c r="I46" s="58"/>
      <c r="J46" s="58"/>
      <c r="K46" s="58"/>
      <c r="Q46" s="262"/>
      <c r="R46" s="191"/>
      <c r="S46" s="191"/>
      <c r="T46" s="189"/>
      <c r="U46" s="192"/>
      <c r="V46" s="192"/>
      <c r="W46" s="58"/>
      <c r="X46" s="58"/>
      <c r="Y46" s="58"/>
      <c r="Z46" s="58"/>
      <c r="AA46" s="58"/>
      <c r="AB46" s="58"/>
      <c r="AC46" s="58"/>
      <c r="AD46" s="58"/>
      <c r="AE46" s="58"/>
      <c r="AF46" s="58"/>
      <c r="AG46" s="58"/>
      <c r="AH46" s="58"/>
      <c r="AI46" s="58"/>
      <c r="AJ46" s="58"/>
      <c r="AK46" s="58"/>
      <c r="AL46" s="58"/>
      <c r="AM46" s="58"/>
      <c r="AN46" s="58"/>
      <c r="AO46" s="58"/>
      <c r="AP46" s="58"/>
      <c r="AQ46" s="58"/>
      <c r="AR46" s="192"/>
      <c r="AS46" s="192"/>
      <c r="AT46" s="192"/>
      <c r="AU46" s="192"/>
      <c r="AV46" s="192"/>
    </row>
    <row r="47" spans="7:48" ht="20" customHeight="1">
      <c r="G47" s="58"/>
      <c r="H47" s="58"/>
      <c r="I47" s="58"/>
      <c r="J47" s="58"/>
      <c r="K47" s="58"/>
      <c r="Q47" s="60"/>
      <c r="R47" s="61"/>
      <c r="S47" s="61"/>
      <c r="T47" s="11"/>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192"/>
      <c r="AS47" s="192"/>
      <c r="AT47" s="192"/>
      <c r="AU47" s="192"/>
      <c r="AV47" s="192"/>
    </row>
    <row r="48" spans="17:48" ht="20" customHeight="1">
      <c r="Q48" s="60"/>
      <c r="R48" s="61"/>
      <c r="S48" s="61"/>
      <c r="T48" s="11"/>
      <c r="U48" s="58"/>
      <c r="V48" s="58"/>
      <c r="W48" s="58"/>
      <c r="X48" s="90" t="s">
        <v>25</v>
      </c>
      <c r="Y48" s="58"/>
      <c r="Z48" s="58"/>
      <c r="AA48" s="58"/>
      <c r="AB48" s="58"/>
      <c r="AC48" s="58"/>
      <c r="AD48" s="58"/>
      <c r="AE48" s="58"/>
      <c r="AF48" s="58"/>
      <c r="AG48" s="58"/>
      <c r="AH48" s="58"/>
      <c r="AI48" s="58"/>
      <c r="AJ48" s="58"/>
      <c r="AK48" s="58"/>
      <c r="AL48" s="58"/>
      <c r="AM48" s="58"/>
      <c r="AN48" s="58"/>
      <c r="AO48" s="58"/>
      <c r="AP48" s="58"/>
      <c r="AQ48" s="58"/>
      <c r="AR48" s="192"/>
      <c r="AS48" s="192"/>
      <c r="AT48" s="192"/>
      <c r="AU48" s="192"/>
      <c r="AV48" s="192"/>
    </row>
    <row r="49" spans="17:48" ht="14" thickBot="1">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192"/>
      <c r="AS49" s="192"/>
      <c r="AT49" s="192"/>
      <c r="AU49" s="192"/>
      <c r="AV49" s="192"/>
    </row>
    <row r="50" spans="2:48" ht="20" customHeight="1" thickTop="1">
      <c r="B50" s="48"/>
      <c r="C50" s="48"/>
      <c r="D50" s="48"/>
      <c r="E50" s="48"/>
      <c r="F50" s="48"/>
      <c r="L50" s="61"/>
      <c r="M50" s="61"/>
      <c r="N50" s="48"/>
      <c r="O50" s="48"/>
      <c r="P50" s="48"/>
      <c r="Q50" s="58"/>
      <c r="R50" s="58"/>
      <c r="S50" s="58"/>
      <c r="T50" s="58"/>
      <c r="U50" s="58"/>
      <c r="V50" s="58"/>
      <c r="W50" s="58"/>
      <c r="X50" s="91" t="s">
        <v>26</v>
      </c>
      <c r="Y50" s="92" t="s">
        <v>27</v>
      </c>
      <c r="Z50" s="93" t="s">
        <v>28</v>
      </c>
      <c r="AA50" s="94" t="s">
        <v>29</v>
      </c>
      <c r="AB50" s="93" t="s">
        <v>30</v>
      </c>
      <c r="AC50" s="94" t="s">
        <v>31</v>
      </c>
      <c r="AD50" s="95" t="s">
        <v>32</v>
      </c>
      <c r="AE50" s="96" t="s">
        <v>33</v>
      </c>
      <c r="AF50" s="58"/>
      <c r="AG50" s="58"/>
      <c r="AH50" s="58"/>
      <c r="AI50" s="58"/>
      <c r="AM50" s="58"/>
      <c r="AN50" s="58"/>
      <c r="AO50" s="58"/>
      <c r="AP50" s="58"/>
      <c r="AQ50" s="58"/>
      <c r="AR50" s="192"/>
      <c r="AS50" s="192"/>
      <c r="AT50" s="192"/>
      <c r="AU50" s="192"/>
      <c r="AV50" s="192"/>
    </row>
    <row r="51" spans="2:38" ht="20" customHeight="1" thickBot="1">
      <c r="B51" s="48"/>
      <c r="C51" s="48"/>
      <c r="D51" s="48"/>
      <c r="E51" s="48"/>
      <c r="F51" s="48"/>
      <c r="L51" s="61"/>
      <c r="M51" s="61"/>
      <c r="N51" s="48"/>
      <c r="O51" s="48"/>
      <c r="P51" s="48"/>
      <c r="X51" s="97" t="s">
        <v>34</v>
      </c>
      <c r="Y51" s="98" t="s">
        <v>35</v>
      </c>
      <c r="Z51" s="99" t="s">
        <v>36</v>
      </c>
      <c r="AA51" s="100" t="s">
        <v>37</v>
      </c>
      <c r="AB51" s="99" t="s">
        <v>38</v>
      </c>
      <c r="AC51" s="100" t="s">
        <v>39</v>
      </c>
      <c r="AD51" s="101" t="s">
        <v>40</v>
      </c>
      <c r="AE51" s="102" t="s">
        <v>41</v>
      </c>
      <c r="AG51" s="103"/>
      <c r="AH51" s="103"/>
      <c r="AJ51" s="103" t="s">
        <v>42</v>
      </c>
      <c r="AK51" s="103" t="s">
        <v>43</v>
      </c>
      <c r="AL51" s="103" t="s">
        <v>30</v>
      </c>
    </row>
    <row r="52" spans="2:38" ht="20" customHeight="1" thickTop="1">
      <c r="B52" s="48"/>
      <c r="C52" s="48"/>
      <c r="D52" s="48"/>
      <c r="E52" s="48"/>
      <c r="F52" s="48"/>
      <c r="G52" s="48"/>
      <c r="H52" s="48"/>
      <c r="I52" s="48"/>
      <c r="J52" s="48"/>
      <c r="K52" s="48"/>
      <c r="L52" s="61"/>
      <c r="M52" s="61"/>
      <c r="N52" s="48"/>
      <c r="O52" s="48"/>
      <c r="P52" s="48"/>
      <c r="X52" s="104" t="s">
        <v>44</v>
      </c>
      <c r="Y52" s="105" t="s">
        <v>9</v>
      </c>
      <c r="Z52" s="106" t="s">
        <v>45</v>
      </c>
      <c r="AA52" s="107"/>
      <c r="AB52" s="108"/>
      <c r="AC52" s="109"/>
      <c r="AD52" s="110">
        <v>30</v>
      </c>
      <c r="AE52" s="111">
        <v>16</v>
      </c>
      <c r="AG52" s="112"/>
      <c r="AH52" s="48"/>
      <c r="AJ52" s="11" t="e">
        <f>AC52/AA52*AB52</f>
        <v>#DIV/0!</v>
      </c>
      <c r="AK52" s="11" t="e">
        <f>AC52/AA52*100%</f>
        <v>#DIV/0!</v>
      </c>
      <c r="AL52" s="113">
        <f>AB52</f>
        <v>0</v>
      </c>
    </row>
    <row r="53" spans="2:38" ht="13" customHeight="1">
      <c r="B53" s="48"/>
      <c r="C53" s="48"/>
      <c r="D53" s="48"/>
      <c r="E53" s="48"/>
      <c r="F53" s="48"/>
      <c r="G53" s="48"/>
      <c r="H53" s="48"/>
      <c r="I53" s="48"/>
      <c r="J53" s="48"/>
      <c r="K53" s="48"/>
      <c r="L53" s="61"/>
      <c r="M53" s="61"/>
      <c r="N53" s="48"/>
      <c r="O53" s="48"/>
      <c r="P53" s="48"/>
      <c r="X53" s="114" t="s">
        <v>46</v>
      </c>
      <c r="Y53" s="115" t="s">
        <v>47</v>
      </c>
      <c r="Z53" s="116" t="s">
        <v>48</v>
      </c>
      <c r="AA53" s="117">
        <v>0.6</v>
      </c>
      <c r="AB53" s="118">
        <v>0.4</v>
      </c>
      <c r="AC53" s="119">
        <v>40000</v>
      </c>
      <c r="AD53" s="120"/>
      <c r="AE53" s="121"/>
      <c r="AG53" s="122"/>
      <c r="AJ53" s="11">
        <f>AE53*AD53*12</f>
        <v>0</v>
      </c>
      <c r="AK53" s="11" t="e">
        <f>AJ53/AL53*100%</f>
        <v>#DIV/0!</v>
      </c>
      <c r="AL53" s="113" t="e">
        <f>AE53*12/AH50</f>
        <v>#DIV/0!</v>
      </c>
    </row>
    <row r="54" spans="2:31" ht="40" customHeight="1">
      <c r="B54" s="48"/>
      <c r="C54" s="48"/>
      <c r="D54" s="48"/>
      <c r="E54" s="48"/>
      <c r="F54" s="48"/>
      <c r="G54" s="48"/>
      <c r="H54" s="48"/>
      <c r="I54" s="48"/>
      <c r="J54" s="48"/>
      <c r="K54" s="48"/>
      <c r="L54" s="61"/>
      <c r="M54" s="61"/>
      <c r="N54" s="48"/>
      <c r="O54" s="48"/>
      <c r="P54" s="48"/>
      <c r="Y54" s="123"/>
      <c r="Z54" s="124"/>
      <c r="AA54" s="125"/>
      <c r="AB54" s="125"/>
      <c r="AC54" s="126"/>
      <c r="AD54" s="127"/>
      <c r="AE54" s="127"/>
    </row>
    <row r="55" spans="2:31" ht="20" customHeight="1">
      <c r="B55" s="48"/>
      <c r="C55" s="48"/>
      <c r="D55" s="48"/>
      <c r="E55" s="48"/>
      <c r="F55" s="48"/>
      <c r="G55" s="48"/>
      <c r="H55" s="48"/>
      <c r="I55" s="48"/>
      <c r="J55" s="48"/>
      <c r="K55" s="48"/>
      <c r="L55" s="61"/>
      <c r="M55" s="61"/>
      <c r="N55" s="48"/>
      <c r="O55" s="48"/>
      <c r="P55" s="48"/>
      <c r="X55" s="128" t="s">
        <v>49</v>
      </c>
      <c r="Y55" s="123"/>
      <c r="Z55" s="124"/>
      <c r="AA55" s="125"/>
      <c r="AB55" s="125"/>
      <c r="AC55" s="126"/>
      <c r="AD55" s="127"/>
      <c r="AE55" s="127"/>
    </row>
    <row r="56" spans="7:48" ht="20" customHeight="1">
      <c r="G56" s="48"/>
      <c r="H56" s="48"/>
      <c r="I56" s="48"/>
      <c r="J56" s="48"/>
      <c r="K56" s="48"/>
      <c r="Q56" s="48"/>
      <c r="R56" s="48"/>
      <c r="S56" s="48"/>
      <c r="T56" s="48"/>
      <c r="U56" s="48"/>
      <c r="V56" s="48"/>
      <c r="W56" s="48"/>
      <c r="Y56" s="129"/>
      <c r="Z56" s="106" t="s">
        <v>45</v>
      </c>
      <c r="AA56" s="88" t="s">
        <v>50</v>
      </c>
      <c r="AB56" s="48"/>
      <c r="AC56" s="130"/>
      <c r="AD56" s="48"/>
      <c r="AE56" s="48" t="s">
        <v>51</v>
      </c>
      <c r="AF56" s="48"/>
      <c r="AG56" s="48"/>
      <c r="AH56" s="48"/>
      <c r="AI56" s="48"/>
      <c r="AJ56" s="48"/>
      <c r="AK56" s="48"/>
      <c r="AL56" s="48"/>
      <c r="AM56" s="48"/>
      <c r="AN56" s="48"/>
      <c r="AO56" s="48"/>
      <c r="AP56" s="48"/>
      <c r="AQ56" s="48"/>
      <c r="AR56" s="191"/>
      <c r="AS56" s="191"/>
      <c r="AT56" s="191"/>
      <c r="AU56" s="191"/>
      <c r="AV56" s="191"/>
    </row>
    <row r="57" spans="7:48" ht="20" customHeight="1">
      <c r="G57" s="48"/>
      <c r="H57" s="48"/>
      <c r="I57" s="48"/>
      <c r="J57" s="48"/>
      <c r="K57" s="48"/>
      <c r="Q57" s="48"/>
      <c r="R57" s="48"/>
      <c r="S57" s="48"/>
      <c r="T57" s="48"/>
      <c r="U57" s="48"/>
      <c r="V57" s="48"/>
      <c r="W57" s="48"/>
      <c r="X57" s="48"/>
      <c r="Y57" s="48"/>
      <c r="Z57" s="131" t="s">
        <v>48</v>
      </c>
      <c r="AA57" s="132" t="s">
        <v>52</v>
      </c>
      <c r="AB57" s="132"/>
      <c r="AC57" s="132"/>
      <c r="AD57" s="132"/>
      <c r="AE57" s="133" t="s">
        <v>53</v>
      </c>
      <c r="AF57" s="48"/>
      <c r="AG57" s="48"/>
      <c r="AH57" s="48"/>
      <c r="AI57" s="48"/>
      <c r="AJ57" s="48"/>
      <c r="AK57" s="48"/>
      <c r="AL57" s="48"/>
      <c r="AM57" s="48"/>
      <c r="AN57" s="48"/>
      <c r="AO57" s="48"/>
      <c r="AP57" s="48"/>
      <c r="AQ57" s="48"/>
      <c r="AR57" s="191"/>
      <c r="AS57" s="191"/>
      <c r="AT57" s="191"/>
      <c r="AU57" s="191"/>
      <c r="AV57" s="191"/>
    </row>
    <row r="58" spans="17:48" ht="20" customHeight="1">
      <c r="Q58" s="48"/>
      <c r="R58" s="48"/>
      <c r="S58" s="48"/>
      <c r="T58" s="48"/>
      <c r="U58" s="48"/>
      <c r="V58" s="48"/>
      <c r="W58" s="48"/>
      <c r="X58" s="48"/>
      <c r="Y58" s="48"/>
      <c r="Z58" s="48"/>
      <c r="AA58" s="88" t="s">
        <v>54</v>
      </c>
      <c r="AB58" s="48"/>
      <c r="AC58" s="48"/>
      <c r="AD58" s="48"/>
      <c r="AE58" s="48"/>
      <c r="AF58" s="48"/>
      <c r="AG58" s="48"/>
      <c r="AH58" s="48"/>
      <c r="AI58" s="48"/>
      <c r="AJ58" s="48"/>
      <c r="AK58" s="48"/>
      <c r="AL58" s="48"/>
      <c r="AM58" s="48"/>
      <c r="AN58" s="48"/>
      <c r="AO58" s="48"/>
      <c r="AP58" s="48"/>
      <c r="AQ58" s="48"/>
      <c r="AR58" s="191"/>
      <c r="AS58" s="191"/>
      <c r="AT58" s="191"/>
      <c r="AU58" s="191"/>
      <c r="AV58" s="191"/>
    </row>
    <row r="59" spans="17:48" ht="20" customHeight="1">
      <c r="Q59" s="48"/>
      <c r="R59" s="48"/>
      <c r="S59" s="48"/>
      <c r="T59" s="48"/>
      <c r="U59" s="48"/>
      <c r="V59" s="48"/>
      <c r="W59" s="48"/>
      <c r="X59" s="48"/>
      <c r="Y59" s="48"/>
      <c r="Z59" s="48"/>
      <c r="AA59" s="88"/>
      <c r="AB59" s="48"/>
      <c r="AC59" s="48"/>
      <c r="AD59" s="48"/>
      <c r="AE59" s="48"/>
      <c r="AF59" s="48"/>
      <c r="AG59" s="48"/>
      <c r="AH59" s="48"/>
      <c r="AI59" s="48"/>
      <c r="AJ59" s="48"/>
      <c r="AK59" s="48"/>
      <c r="AL59" s="48"/>
      <c r="AM59" s="48"/>
      <c r="AN59" s="48"/>
      <c r="AO59" s="48"/>
      <c r="AP59" s="48"/>
      <c r="AQ59" s="48"/>
      <c r="AR59" s="191"/>
      <c r="AS59" s="191"/>
      <c r="AT59" s="191"/>
      <c r="AU59" s="191"/>
      <c r="AV59" s="191"/>
    </row>
    <row r="60" spans="17:48" ht="20" customHeight="1">
      <c r="Q60" s="48"/>
      <c r="R60" s="48"/>
      <c r="S60" s="48"/>
      <c r="T60" s="48"/>
      <c r="U60" s="48"/>
      <c r="V60" s="48"/>
      <c r="W60" s="48"/>
      <c r="X60" s="48"/>
      <c r="Y60" s="48"/>
      <c r="Z60" s="48"/>
      <c r="AA60" s="88"/>
      <c r="AB60" s="48"/>
      <c r="AC60" s="48"/>
      <c r="AD60" s="48"/>
      <c r="AE60" s="48"/>
      <c r="AF60" s="48"/>
      <c r="AG60" s="129" t="s">
        <v>55</v>
      </c>
      <c r="AH60" s="48"/>
      <c r="AI60" s="48"/>
      <c r="AJ60" s="48"/>
      <c r="AK60" s="48"/>
      <c r="AL60" s="48"/>
      <c r="AM60" s="48"/>
      <c r="AN60" s="48"/>
      <c r="AO60" s="48"/>
      <c r="AP60" s="48"/>
      <c r="AQ60" s="48"/>
      <c r="AR60" s="191"/>
      <c r="AS60" s="191"/>
      <c r="AT60" s="191"/>
      <c r="AU60" s="191"/>
      <c r="AV60" s="191"/>
    </row>
    <row r="61" ht="15" customHeight="1" thickBot="1">
      <c r="AC61" s="130"/>
    </row>
    <row r="62" spans="33:38" ht="20" customHeight="1" thickTop="1">
      <c r="AG62" s="134" t="s">
        <v>26</v>
      </c>
      <c r="AH62" s="135" t="s">
        <v>56</v>
      </c>
      <c r="AI62" s="136" t="s">
        <v>57</v>
      </c>
      <c r="AJ62" s="136" t="s">
        <v>58</v>
      </c>
      <c r="AK62" s="136" t="s">
        <v>59</v>
      </c>
      <c r="AL62" s="137" t="s">
        <v>60</v>
      </c>
    </row>
    <row r="63" spans="33:38" ht="20" customHeight="1" thickBot="1">
      <c r="AG63" s="138" t="s">
        <v>61</v>
      </c>
      <c r="AH63" s="139"/>
      <c r="AI63" s="140"/>
      <c r="AJ63" s="141"/>
      <c r="AK63" s="141" t="s">
        <v>62</v>
      </c>
      <c r="AL63" s="142" t="s">
        <v>63</v>
      </c>
    </row>
    <row r="64" spans="33:38" ht="20" customHeight="1" thickTop="1">
      <c r="AG64" s="143" t="s">
        <v>44</v>
      </c>
      <c r="AH64" s="105" t="s">
        <v>64</v>
      </c>
      <c r="AI64" s="144" t="s">
        <v>65</v>
      </c>
      <c r="AJ64" s="144"/>
      <c r="AK64" s="144"/>
      <c r="AL64" s="145"/>
    </row>
    <row r="65" spans="33:38" ht="20" customHeight="1">
      <c r="AG65" s="146" t="s">
        <v>44</v>
      </c>
      <c r="AH65" s="115" t="s">
        <v>66</v>
      </c>
      <c r="AI65" s="147"/>
      <c r="AJ65" s="147"/>
      <c r="AK65" s="147"/>
      <c r="AL65" s="148"/>
    </row>
    <row r="66" spans="33:38" ht="20" customHeight="1">
      <c r="AG66" s="149" t="s">
        <v>44</v>
      </c>
      <c r="AH66" s="105" t="s">
        <v>14</v>
      </c>
      <c r="AI66" s="144"/>
      <c r="AJ66" s="144" t="s">
        <v>67</v>
      </c>
      <c r="AK66" s="144"/>
      <c r="AL66" s="145"/>
    </row>
    <row r="67" spans="25:38" ht="20" customHeight="1">
      <c r="Y67" s="48"/>
      <c r="AG67" s="150" t="s">
        <v>44</v>
      </c>
      <c r="AH67" s="151" t="s">
        <v>68</v>
      </c>
      <c r="AI67" s="152" t="s">
        <v>67</v>
      </c>
      <c r="AJ67" s="152"/>
      <c r="AK67" s="152"/>
      <c r="AL67" s="153"/>
    </row>
    <row r="68" spans="33:38" ht="20" customHeight="1">
      <c r="AG68" s="154" t="s">
        <v>46</v>
      </c>
      <c r="AH68" s="155" t="s">
        <v>64</v>
      </c>
      <c r="AI68" s="156" t="s">
        <v>69</v>
      </c>
      <c r="AJ68" s="156" t="s">
        <v>70</v>
      </c>
      <c r="AK68" s="156"/>
      <c r="AL68" s="157" t="s">
        <v>65</v>
      </c>
    </row>
    <row r="69" spans="33:38" ht="20" customHeight="1">
      <c r="AG69" s="158" t="s">
        <v>46</v>
      </c>
      <c r="AH69" s="159" t="s">
        <v>66</v>
      </c>
      <c r="AI69" s="160" t="s">
        <v>65</v>
      </c>
      <c r="AJ69" s="160"/>
      <c r="AK69" s="160"/>
      <c r="AL69" s="161"/>
    </row>
    <row r="70" spans="33:38" ht="20" customHeight="1">
      <c r="AG70" s="154" t="s">
        <v>46</v>
      </c>
      <c r="AH70" s="155" t="s">
        <v>14</v>
      </c>
      <c r="AI70" s="156"/>
      <c r="AJ70" s="162" t="s">
        <v>65</v>
      </c>
      <c r="AK70" s="156" t="s">
        <v>71</v>
      </c>
      <c r="AL70" s="157"/>
    </row>
    <row r="71" spans="33:38" ht="20" customHeight="1">
      <c r="AG71" s="163" t="s">
        <v>46</v>
      </c>
      <c r="AH71" s="164" t="s">
        <v>68</v>
      </c>
      <c r="AI71" s="165" t="s">
        <v>69</v>
      </c>
      <c r="AJ71" s="166"/>
      <c r="AK71" s="165"/>
      <c r="AL71" s="167"/>
    </row>
    <row r="73" spans="33:38" ht="12.75">
      <c r="AG73" s="459" t="s">
        <v>72</v>
      </c>
      <c r="AH73" s="459"/>
      <c r="AI73" s="459"/>
      <c r="AJ73" s="459"/>
      <c r="AK73" s="459"/>
      <c r="AL73" s="459"/>
    </row>
    <row r="74" ht="14" thickBot="1"/>
    <row r="75" spans="33:38" ht="14" thickTop="1">
      <c r="AG75" s="134" t="s">
        <v>26</v>
      </c>
      <c r="AH75" s="135" t="s">
        <v>56</v>
      </c>
      <c r="AI75" s="136" t="s">
        <v>57</v>
      </c>
      <c r="AJ75" s="136" t="s">
        <v>58</v>
      </c>
      <c r="AK75" s="136" t="s">
        <v>59</v>
      </c>
      <c r="AL75" s="137" t="s">
        <v>60</v>
      </c>
    </row>
    <row r="76" spans="33:38" ht="53" thickBot="1">
      <c r="AG76" s="138" t="s">
        <v>61</v>
      </c>
      <c r="AH76" s="139"/>
      <c r="AI76" s="140"/>
      <c r="AJ76" s="141"/>
      <c r="AK76" s="141" t="s">
        <v>62</v>
      </c>
      <c r="AL76" s="142" t="s">
        <v>63</v>
      </c>
    </row>
    <row r="77" spans="33:38" ht="20" customHeight="1" thickTop="1">
      <c r="AG77" s="143" t="s">
        <v>44</v>
      </c>
      <c r="AH77" s="105" t="s">
        <v>64</v>
      </c>
      <c r="AI77" s="144" t="s">
        <v>73</v>
      </c>
      <c r="AJ77" s="144"/>
      <c r="AK77" s="144"/>
      <c r="AL77" s="145"/>
    </row>
    <row r="78" spans="33:38" ht="20" customHeight="1">
      <c r="AG78" s="146" t="s">
        <v>44</v>
      </c>
      <c r="AH78" s="115" t="s">
        <v>66</v>
      </c>
      <c r="AI78" s="147"/>
      <c r="AJ78" s="147"/>
      <c r="AK78" s="147"/>
      <c r="AL78" s="148"/>
    </row>
    <row r="79" spans="33:38" ht="20" customHeight="1">
      <c r="AG79" s="149" t="s">
        <v>44</v>
      </c>
      <c r="AH79" s="105" t="s">
        <v>14</v>
      </c>
      <c r="AI79" s="144"/>
      <c r="AJ79" s="144" t="s">
        <v>74</v>
      </c>
      <c r="AK79" s="144"/>
      <c r="AL79" s="145"/>
    </row>
    <row r="80" spans="33:38" ht="20" customHeight="1">
      <c r="AG80" s="150" t="s">
        <v>44</v>
      </c>
      <c r="AH80" s="151" t="s">
        <v>68</v>
      </c>
      <c r="AI80" s="147" t="s">
        <v>74</v>
      </c>
      <c r="AJ80" s="152"/>
      <c r="AK80" s="152"/>
      <c r="AL80" s="153"/>
    </row>
    <row r="81" spans="33:39" ht="20" customHeight="1">
      <c r="AG81" s="154" t="s">
        <v>46</v>
      </c>
      <c r="AH81" s="155" t="s">
        <v>64</v>
      </c>
      <c r="AI81" s="168" t="s">
        <v>75</v>
      </c>
      <c r="AJ81" s="156" t="s">
        <v>76</v>
      </c>
      <c r="AK81" s="156"/>
      <c r="AL81" s="169" t="s">
        <v>77</v>
      </c>
      <c r="AM81" s="170"/>
    </row>
    <row r="82" spans="33:38" ht="20" customHeight="1">
      <c r="AG82" s="158" t="s">
        <v>46</v>
      </c>
      <c r="AH82" s="159" t="s">
        <v>66</v>
      </c>
      <c r="AI82" s="160" t="s">
        <v>77</v>
      </c>
      <c r="AJ82" s="160"/>
      <c r="AK82" s="160"/>
      <c r="AL82" s="161"/>
    </row>
    <row r="83" spans="33:38" ht="20" customHeight="1">
      <c r="AG83" s="154" t="s">
        <v>46</v>
      </c>
      <c r="AH83" s="155" t="s">
        <v>14</v>
      </c>
      <c r="AI83" s="156"/>
      <c r="AJ83" s="156" t="s">
        <v>77</v>
      </c>
      <c r="AK83" s="156" t="s">
        <v>78</v>
      </c>
      <c r="AL83" s="157"/>
    </row>
    <row r="84" spans="33:38" ht="20" customHeight="1">
      <c r="AG84" s="163" t="s">
        <v>46</v>
      </c>
      <c r="AH84" s="164" t="s">
        <v>68</v>
      </c>
      <c r="AI84" s="165" t="s">
        <v>79</v>
      </c>
      <c r="AJ84" s="166"/>
      <c r="AK84" s="165"/>
      <c r="AL84" s="167"/>
    </row>
    <row r="86" ht="12.75">
      <c r="AO86" s="128" t="s">
        <v>80</v>
      </c>
    </row>
    <row r="87" ht="12.75">
      <c r="AO87" s="129"/>
    </row>
    <row r="88" spans="41:44" ht="12.75">
      <c r="AO88" s="471" t="s">
        <v>81</v>
      </c>
      <c r="AP88" s="471"/>
      <c r="AQ88" s="471"/>
      <c r="AR88" s="471"/>
    </row>
    <row r="89" ht="14" thickBot="1"/>
    <row r="90" spans="41:44" ht="30" customHeight="1" thickBot="1" thickTop="1">
      <c r="AO90" s="5" t="s">
        <v>2</v>
      </c>
      <c r="AP90" s="6" t="s">
        <v>27</v>
      </c>
      <c r="AQ90" s="8" t="s">
        <v>4</v>
      </c>
      <c r="AR90" s="264" t="s">
        <v>5</v>
      </c>
    </row>
    <row r="91" spans="41:44" ht="20" customHeight="1">
      <c r="AO91" s="12" t="s">
        <v>6</v>
      </c>
      <c r="AP91" s="13" t="s">
        <v>7</v>
      </c>
      <c r="AQ91" s="15">
        <f>SUM(AQ92:AQ94)</f>
        <v>21</v>
      </c>
      <c r="AR91" s="189">
        <f>SUM(AR92:AR94)</f>
        <v>722</v>
      </c>
    </row>
    <row r="92" spans="41:44" ht="20" customHeight="1">
      <c r="AO92" s="472" t="s">
        <v>6</v>
      </c>
      <c r="AP92" s="17" t="s">
        <v>8</v>
      </c>
      <c r="AQ92" s="19">
        <f aca="true" t="shared" si="0" ref="AQ92:AR94">SUM(AQ95,AQ98,AQ101)</f>
        <v>17</v>
      </c>
      <c r="AR92" s="189">
        <f t="shared" si="0"/>
        <v>602</v>
      </c>
    </row>
    <row r="93" spans="41:44" ht="20" customHeight="1">
      <c r="AO93" s="472"/>
      <c r="AP93" s="17" t="s">
        <v>9</v>
      </c>
      <c r="AQ93" s="19">
        <f t="shared" si="0"/>
        <v>4</v>
      </c>
      <c r="AR93" s="189">
        <f t="shared" si="0"/>
        <v>120</v>
      </c>
    </row>
    <row r="94" spans="41:44" ht="20" customHeight="1">
      <c r="AO94" s="473"/>
      <c r="AP94" s="20" t="s">
        <v>10</v>
      </c>
      <c r="AQ94" s="22">
        <f t="shared" si="0"/>
        <v>0</v>
      </c>
      <c r="AR94" s="189">
        <f t="shared" si="0"/>
        <v>0</v>
      </c>
    </row>
    <row r="95" spans="41:44" ht="20" customHeight="1">
      <c r="AO95" s="474" t="s">
        <v>11</v>
      </c>
      <c r="AP95" s="11" t="s">
        <v>8</v>
      </c>
      <c r="AQ95" s="173">
        <v>11</v>
      </c>
      <c r="AR95" s="189">
        <v>390</v>
      </c>
    </row>
    <row r="96" spans="41:44" ht="20" customHeight="1">
      <c r="AO96" s="475"/>
      <c r="AP96" s="11" t="s">
        <v>9</v>
      </c>
      <c r="AQ96" s="173">
        <v>2</v>
      </c>
      <c r="AR96" s="189">
        <v>60</v>
      </c>
    </row>
    <row r="97" spans="41:44" ht="20" customHeight="1">
      <c r="AO97" s="476"/>
      <c r="AP97" s="25" t="s">
        <v>10</v>
      </c>
      <c r="AQ97" s="175">
        <v>0</v>
      </c>
      <c r="AR97" s="189">
        <v>0</v>
      </c>
    </row>
    <row r="98" spans="41:44" ht="20" customHeight="1">
      <c r="AO98" s="475" t="s">
        <v>14</v>
      </c>
      <c r="AP98" s="11" t="s">
        <v>8</v>
      </c>
      <c r="AQ98" s="173">
        <v>3</v>
      </c>
      <c r="AR98" s="189">
        <v>106</v>
      </c>
    </row>
    <row r="99" spans="41:44" ht="20" customHeight="1">
      <c r="AO99" s="475"/>
      <c r="AP99" s="11" t="s">
        <v>9</v>
      </c>
      <c r="AQ99" s="173">
        <v>1</v>
      </c>
      <c r="AR99" s="189">
        <v>30</v>
      </c>
    </row>
    <row r="100" spans="41:44" ht="20" customHeight="1">
      <c r="AO100" s="476"/>
      <c r="AP100" s="25" t="s">
        <v>10</v>
      </c>
      <c r="AQ100" s="175">
        <v>0</v>
      </c>
      <c r="AR100" s="189">
        <v>0</v>
      </c>
    </row>
    <row r="101" spans="41:44" ht="20" customHeight="1">
      <c r="AO101" s="469" t="s">
        <v>15</v>
      </c>
      <c r="AP101" s="11" t="s">
        <v>8</v>
      </c>
      <c r="AQ101" s="173">
        <v>3</v>
      </c>
      <c r="AR101" s="189">
        <v>106</v>
      </c>
    </row>
    <row r="102" spans="41:44" ht="20" customHeight="1">
      <c r="AO102" s="469"/>
      <c r="AP102" s="11" t="s">
        <v>9</v>
      </c>
      <c r="AQ102" s="173">
        <v>1</v>
      </c>
      <c r="AR102" s="189">
        <v>30</v>
      </c>
    </row>
    <row r="103" spans="41:44" ht="20" customHeight="1" thickBot="1">
      <c r="AO103" s="470"/>
      <c r="AP103" s="45" t="s">
        <v>10</v>
      </c>
      <c r="AQ103" s="177">
        <v>0</v>
      </c>
      <c r="AR103" s="189">
        <v>0</v>
      </c>
    </row>
    <row r="104" ht="14" thickTop="1"/>
    <row r="106" spans="47:48" ht="12.75">
      <c r="AU106" s="265" t="s">
        <v>82</v>
      </c>
      <c r="AV106" s="265"/>
    </row>
    <row r="107" spans="47:48" ht="12.75">
      <c r="AU107" s="265"/>
      <c r="AV107" s="265"/>
    </row>
    <row r="108" spans="47:49" ht="165.5" customHeight="1">
      <c r="AU108" s="541" t="s">
        <v>83</v>
      </c>
      <c r="AV108" s="541"/>
      <c r="AW108" s="541"/>
    </row>
    <row r="109" spans="47:48" ht="12.75">
      <c r="AU109" s="266"/>
      <c r="AV109" s="266"/>
    </row>
    <row r="110" spans="47:48" ht="12.75">
      <c r="AU110" s="267" t="s">
        <v>84</v>
      </c>
      <c r="AV110" s="267"/>
    </row>
    <row r="111" spans="47:49" ht="43.5" customHeight="1">
      <c r="AU111" s="535" t="s">
        <v>85</v>
      </c>
      <c r="AV111" s="535"/>
      <c r="AW111" s="536"/>
    </row>
    <row r="114" ht="12.75">
      <c r="AU114" s="268" t="s">
        <v>86</v>
      </c>
    </row>
    <row r="116" spans="47:49" ht="12.75">
      <c r="AU116" s="537" t="s">
        <v>87</v>
      </c>
      <c r="AV116" s="537"/>
      <c r="AW116" s="537"/>
    </row>
    <row r="117" spans="47:48" ht="12.75">
      <c r="AU117" s="195"/>
      <c r="AV117" s="195"/>
    </row>
    <row r="118" spans="47:49" ht="20" customHeight="1">
      <c r="AU118" s="269" t="s">
        <v>18</v>
      </c>
      <c r="AV118" s="269"/>
      <c r="AW118" s="189">
        <v>200000</v>
      </c>
    </row>
    <row r="119" spans="47:49" ht="20" customHeight="1">
      <c r="AU119" s="270" t="s">
        <v>88</v>
      </c>
      <c r="AV119" s="271" t="s">
        <v>89</v>
      </c>
      <c r="AW119" s="189">
        <v>5000</v>
      </c>
    </row>
  </sheetData>
  <mergeCells count="46">
    <mergeCell ref="J2:K2"/>
    <mergeCell ref="B35:N35"/>
    <mergeCell ref="B2:I2"/>
    <mergeCell ref="L2:N2"/>
    <mergeCell ref="I9:J11"/>
    <mergeCell ref="I14:J16"/>
    <mergeCell ref="I19:J21"/>
    <mergeCell ref="J25:L25"/>
    <mergeCell ref="M23:M24"/>
    <mergeCell ref="N23:N24"/>
    <mergeCell ref="M26:M27"/>
    <mergeCell ref="N26:N27"/>
    <mergeCell ref="B24:D26"/>
    <mergeCell ref="B19:D21"/>
    <mergeCell ref="E19:G21"/>
    <mergeCell ref="I4:N4"/>
    <mergeCell ref="AU111:AW111"/>
    <mergeCell ref="AU116:AW116"/>
    <mergeCell ref="G29:L29"/>
    <mergeCell ref="G30:L30"/>
    <mergeCell ref="G31:L31"/>
    <mergeCell ref="G32:L32"/>
    <mergeCell ref="G33:L33"/>
    <mergeCell ref="AO88:AR88"/>
    <mergeCell ref="AO92:AO94"/>
    <mergeCell ref="AO95:AO97"/>
    <mergeCell ref="AO98:AO100"/>
    <mergeCell ref="AO101:AO103"/>
    <mergeCell ref="AU108:AW108"/>
    <mergeCell ref="R39:S39"/>
    <mergeCell ref="T39:T40"/>
    <mergeCell ref="V39:V40"/>
    <mergeCell ref="B4:G4"/>
    <mergeCell ref="Q42:Q43"/>
    <mergeCell ref="R42:R43"/>
    <mergeCell ref="AG73:AL73"/>
    <mergeCell ref="Q39:Q40"/>
    <mergeCell ref="K14:L16"/>
    <mergeCell ref="K19:L21"/>
    <mergeCell ref="B9:D16"/>
    <mergeCell ref="E9:G16"/>
    <mergeCell ref="K9:L11"/>
    <mergeCell ref="B5:D5"/>
    <mergeCell ref="E5:N5"/>
    <mergeCell ref="B6:D8"/>
    <mergeCell ref="E6:N8"/>
  </mergeCells>
  <hyperlinks>
    <hyperlink ref="L2:N2" location="Übersicht!C9" display="zurück zur Übersicht"/>
    <hyperlink ref="J2:K2" location="'Beispiel FIAS'!B2" display="&lt;&lt; Bsp. FIAS  "/>
  </hyperlink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6320-D6DC-454E-8100-5DCD79735753}">
  <sheetPr>
    <tabColor theme="9" tint="0.5999900102615356"/>
  </sheetPr>
  <dimension ref="A1:J31"/>
  <sheetViews>
    <sheetView showGridLines="0" zoomScale="110" zoomScaleNormal="110" workbookViewId="0" topLeftCell="A1"/>
  </sheetViews>
  <sheetFormatPr defaultColWidth="11.421875" defaultRowHeight="12.75"/>
  <cols>
    <col min="1" max="1" width="2.7109375" style="0" customWidth="1"/>
    <col min="2" max="2" width="14.00390625" style="0" customWidth="1"/>
    <col min="3" max="3" width="41.7109375" style="0" customWidth="1"/>
    <col min="4" max="4" width="24.00390625" style="0" customWidth="1"/>
    <col min="5" max="9" width="14.7109375" style="0" customWidth="1"/>
  </cols>
  <sheetData>
    <row r="1" spans="1:10" ht="12.5" customHeight="1">
      <c r="A1" s="58"/>
      <c r="B1" s="58"/>
      <c r="C1" s="58"/>
      <c r="D1" s="58"/>
      <c r="E1" s="58"/>
      <c r="F1" s="58"/>
      <c r="G1" s="58"/>
      <c r="H1" s="58"/>
      <c r="I1" s="58"/>
      <c r="J1" s="58"/>
    </row>
    <row r="2" spans="1:10" ht="20" customHeight="1">
      <c r="A2" s="58"/>
      <c r="B2" s="458" t="s">
        <v>25</v>
      </c>
      <c r="C2" s="458"/>
      <c r="D2" s="458"/>
      <c r="E2" s="458"/>
      <c r="F2" s="457" t="s">
        <v>223</v>
      </c>
      <c r="G2" s="457"/>
      <c r="H2" s="457" t="s">
        <v>161</v>
      </c>
      <c r="I2" s="457"/>
      <c r="J2" s="58"/>
    </row>
    <row r="3" spans="1:10" ht="14" thickBot="1">
      <c r="A3" s="58"/>
      <c r="B3" s="58"/>
      <c r="C3" s="58"/>
      <c r="D3" s="58"/>
      <c r="E3" s="58"/>
      <c r="F3" s="58"/>
      <c r="G3" s="58"/>
      <c r="H3" s="58"/>
      <c r="I3" s="58"/>
      <c r="J3" s="58"/>
    </row>
    <row r="4" spans="1:10" ht="36" customHeight="1" thickTop="1">
      <c r="A4" s="58"/>
      <c r="B4" s="91" t="s">
        <v>26</v>
      </c>
      <c r="C4" s="92" t="s">
        <v>27</v>
      </c>
      <c r="D4" s="93" t="s">
        <v>28</v>
      </c>
      <c r="E4" s="94" t="s">
        <v>140</v>
      </c>
      <c r="F4" s="93" t="s">
        <v>30</v>
      </c>
      <c r="G4" s="94" t="s">
        <v>31</v>
      </c>
      <c r="H4" s="95" t="s">
        <v>32</v>
      </c>
      <c r="I4" s="96" t="s">
        <v>139</v>
      </c>
      <c r="J4" s="58"/>
    </row>
    <row r="5" spans="2:9" ht="96" customHeight="1" thickBot="1">
      <c r="B5" s="97" t="s">
        <v>34</v>
      </c>
      <c r="C5" s="98" t="s">
        <v>35</v>
      </c>
      <c r="D5" s="99" t="s">
        <v>36</v>
      </c>
      <c r="E5" s="100" t="s">
        <v>37</v>
      </c>
      <c r="F5" s="99" t="s">
        <v>38</v>
      </c>
      <c r="G5" s="100" t="s">
        <v>39</v>
      </c>
      <c r="H5" s="101" t="s">
        <v>138</v>
      </c>
      <c r="I5" s="102" t="s">
        <v>41</v>
      </c>
    </row>
    <row r="6" spans="2:9" ht="20" customHeight="1" thickTop="1">
      <c r="B6" s="272" t="s">
        <v>95</v>
      </c>
      <c r="C6" s="123" t="s">
        <v>9</v>
      </c>
      <c r="D6" s="273" t="s">
        <v>45</v>
      </c>
      <c r="E6" s="274"/>
      <c r="F6" s="274"/>
      <c r="G6" s="275"/>
      <c r="H6" s="276">
        <v>30</v>
      </c>
      <c r="I6" s="277">
        <v>16</v>
      </c>
    </row>
    <row r="7" spans="2:9" ht="20" customHeight="1">
      <c r="B7" s="114" t="s">
        <v>96</v>
      </c>
      <c r="C7" s="278" t="s">
        <v>92</v>
      </c>
      <c r="D7" s="279" t="s">
        <v>48</v>
      </c>
      <c r="E7" s="117">
        <v>0.6</v>
      </c>
      <c r="F7" s="117">
        <v>0.4</v>
      </c>
      <c r="G7" s="119">
        <v>40000</v>
      </c>
      <c r="H7" s="280"/>
      <c r="I7" s="281"/>
    </row>
    <row r="8" spans="2:9" ht="20" customHeight="1">
      <c r="B8" s="282" t="s">
        <v>144</v>
      </c>
      <c r="C8" s="283" t="s">
        <v>8</v>
      </c>
      <c r="D8" s="284" t="s">
        <v>48</v>
      </c>
      <c r="E8" s="117">
        <v>1</v>
      </c>
      <c r="F8" s="117">
        <v>1</v>
      </c>
      <c r="G8" s="119">
        <v>100000</v>
      </c>
      <c r="H8" s="285"/>
      <c r="I8" s="286"/>
    </row>
    <row r="9" spans="2:9" ht="20" customHeight="1">
      <c r="B9" s="114" t="s">
        <v>145</v>
      </c>
      <c r="C9" s="278" t="s">
        <v>132</v>
      </c>
      <c r="D9" s="279" t="s">
        <v>48</v>
      </c>
      <c r="E9" s="117">
        <v>1</v>
      </c>
      <c r="F9" s="117">
        <v>1</v>
      </c>
      <c r="G9" s="119">
        <v>70000</v>
      </c>
      <c r="H9" s="280"/>
      <c r="I9" s="281"/>
    </row>
    <row r="10" spans="2:9" ht="20" customHeight="1">
      <c r="B10" s="287" t="s">
        <v>146</v>
      </c>
      <c r="C10" s="123" t="s">
        <v>9</v>
      </c>
      <c r="D10" s="288" t="s">
        <v>48</v>
      </c>
      <c r="E10" s="117">
        <v>1</v>
      </c>
      <c r="F10" s="117">
        <v>1</v>
      </c>
      <c r="G10" s="119">
        <v>190000</v>
      </c>
      <c r="H10" s="109"/>
      <c r="I10" s="289"/>
    </row>
    <row r="11" spans="2:9" ht="20" customHeight="1">
      <c r="B11" s="290" t="s">
        <v>147</v>
      </c>
      <c r="C11" s="278" t="s">
        <v>10</v>
      </c>
      <c r="D11" s="279" t="s">
        <v>48</v>
      </c>
      <c r="E11" s="117">
        <v>0.5</v>
      </c>
      <c r="F11" s="117">
        <v>0.25</v>
      </c>
      <c r="G11" s="119">
        <v>40000</v>
      </c>
      <c r="H11" s="280"/>
      <c r="I11" s="281"/>
    </row>
    <row r="12" spans="3:9" ht="20" customHeight="1">
      <c r="C12" s="123"/>
      <c r="D12" s="124"/>
      <c r="E12" s="125"/>
      <c r="F12" s="125"/>
      <c r="G12" s="126"/>
      <c r="H12" s="127"/>
      <c r="I12" s="127"/>
    </row>
    <row r="13" spans="2:9" ht="20" customHeight="1">
      <c r="B13" s="592" t="s">
        <v>141</v>
      </c>
      <c r="C13" s="592"/>
      <c r="D13" s="592"/>
      <c r="E13" s="592"/>
      <c r="F13" s="592"/>
      <c r="G13" s="592"/>
      <c r="H13" s="592"/>
      <c r="I13" s="592"/>
    </row>
    <row r="14" spans="2:9" ht="15" customHeight="1" thickBot="1">
      <c r="B14" s="291"/>
      <c r="C14" s="291"/>
      <c r="D14" s="291"/>
      <c r="E14" s="291"/>
      <c r="F14" s="291"/>
      <c r="G14" s="291"/>
      <c r="H14" s="291"/>
      <c r="I14" s="291"/>
    </row>
    <row r="15" spans="2:9" ht="20" customHeight="1" thickBot="1">
      <c r="B15" s="593" t="s">
        <v>142</v>
      </c>
      <c r="C15" s="593"/>
      <c r="D15" s="593"/>
      <c r="E15" s="593"/>
      <c r="F15" s="594" t="s">
        <v>283</v>
      </c>
      <c r="G15" s="595"/>
      <c r="H15" s="595"/>
      <c r="I15" s="596"/>
    </row>
    <row r="16" spans="2:9" ht="15" customHeight="1" thickBot="1">
      <c r="B16" s="291"/>
      <c r="C16" s="291"/>
      <c r="D16" s="291"/>
      <c r="E16" s="291"/>
      <c r="F16" s="291"/>
      <c r="G16" s="291"/>
      <c r="H16" s="291"/>
      <c r="I16" s="291"/>
    </row>
    <row r="17" spans="2:9" ht="43.5" customHeight="1" thickBot="1">
      <c r="B17" s="593" t="s">
        <v>143</v>
      </c>
      <c r="C17" s="593"/>
      <c r="D17" s="593"/>
      <c r="E17" s="593"/>
      <c r="F17" s="597" t="s">
        <v>284</v>
      </c>
      <c r="G17" s="598"/>
      <c r="H17" s="598"/>
      <c r="I17" s="599"/>
    </row>
    <row r="18" spans="2:9" ht="20" customHeight="1">
      <c r="B18" s="128"/>
      <c r="C18" s="123"/>
      <c r="D18" s="124"/>
      <c r="E18" s="125"/>
      <c r="F18" s="125"/>
      <c r="G18" s="126"/>
      <c r="H18" s="127"/>
      <c r="I18" s="127"/>
    </row>
    <row r="19" spans="2:9" s="48" customFormat="1" ht="20" customHeight="1">
      <c r="B19" s="104" t="s">
        <v>95</v>
      </c>
      <c r="C19" s="48" t="s">
        <v>9</v>
      </c>
      <c r="D19" s="288" t="s">
        <v>45</v>
      </c>
      <c r="E19" s="112">
        <v>30</v>
      </c>
      <c r="F19" s="591" t="s">
        <v>133</v>
      </c>
      <c r="G19" s="591"/>
      <c r="H19" s="591"/>
      <c r="I19" s="292">
        <v>77.88</v>
      </c>
    </row>
    <row r="20" spans="2:9" s="48" customFormat="1" ht="20" customHeight="1">
      <c r="B20" s="114" t="s">
        <v>96</v>
      </c>
      <c r="C20" s="132" t="s">
        <v>92</v>
      </c>
      <c r="D20" s="293" t="s">
        <v>48</v>
      </c>
      <c r="E20" s="294">
        <f>G7/(E7*1880)</f>
        <v>35.46099290780142</v>
      </c>
      <c r="F20" s="600" t="s">
        <v>134</v>
      </c>
      <c r="G20" s="600"/>
      <c r="H20" s="600"/>
      <c r="I20" s="295">
        <f>E20</f>
        <v>35.46099290780142</v>
      </c>
    </row>
    <row r="21" spans="2:9" s="48" customFormat="1" ht="20" customHeight="1">
      <c r="B21" s="282" t="s">
        <v>144</v>
      </c>
      <c r="C21" s="48" t="s">
        <v>8</v>
      </c>
      <c r="D21" s="296" t="s">
        <v>48</v>
      </c>
      <c r="E21" s="112">
        <f>G8/(E8*1880)</f>
        <v>53.191489361702125</v>
      </c>
      <c r="F21" s="591" t="s">
        <v>133</v>
      </c>
      <c r="G21" s="591"/>
      <c r="H21" s="591"/>
      <c r="I21" s="297">
        <v>98.33</v>
      </c>
    </row>
    <row r="22" spans="2:9" s="48" customFormat="1" ht="20" customHeight="1">
      <c r="B22" s="114" t="s">
        <v>145</v>
      </c>
      <c r="C22" s="132" t="s">
        <v>132</v>
      </c>
      <c r="D22" s="293" t="s">
        <v>48</v>
      </c>
      <c r="E22" s="294">
        <f>G9/(E9*1880)</f>
        <v>37.234042553191486</v>
      </c>
      <c r="F22" s="600" t="s">
        <v>135</v>
      </c>
      <c r="G22" s="600"/>
      <c r="H22" s="600"/>
      <c r="I22" s="295">
        <f>E22</f>
        <v>37.234042553191486</v>
      </c>
    </row>
    <row r="23" spans="2:9" s="48" customFormat="1" ht="20" customHeight="1">
      <c r="B23" s="287" t="s">
        <v>146</v>
      </c>
      <c r="C23" s="48" t="s">
        <v>9</v>
      </c>
      <c r="D23" s="296" t="s">
        <v>48</v>
      </c>
      <c r="E23" s="112">
        <f>G10/(E10*1880)</f>
        <v>101.06382978723404</v>
      </c>
      <c r="F23" s="601" t="s">
        <v>136</v>
      </c>
      <c r="G23" s="601"/>
      <c r="H23" s="601"/>
      <c r="I23" s="298">
        <f>E23</f>
        <v>101.06382978723404</v>
      </c>
    </row>
    <row r="24" spans="2:9" s="48" customFormat="1" ht="20" customHeight="1">
      <c r="B24" s="290" t="s">
        <v>147</v>
      </c>
      <c r="C24" s="132" t="s">
        <v>10</v>
      </c>
      <c r="D24" s="293" t="s">
        <v>48</v>
      </c>
      <c r="E24" s="294">
        <f>G11/(E11*1880)</f>
        <v>42.5531914893617</v>
      </c>
      <c r="F24" s="600" t="s">
        <v>137</v>
      </c>
      <c r="G24" s="600"/>
      <c r="H24" s="600"/>
      <c r="I24" s="295">
        <f>E24</f>
        <v>42.5531914893617</v>
      </c>
    </row>
    <row r="25" s="48" customFormat="1" ht="12.75"/>
    <row r="26" ht="20" customHeight="1"/>
    <row r="27" spans="2:9" ht="33.5" customHeight="1">
      <c r="B27" s="590" t="s">
        <v>244</v>
      </c>
      <c r="C27" s="590"/>
      <c r="D27" s="590"/>
      <c r="E27" s="590"/>
      <c r="F27" s="590"/>
      <c r="G27" s="590"/>
      <c r="H27" s="590"/>
      <c r="I27" s="402" t="s">
        <v>158</v>
      </c>
    </row>
    <row r="28" ht="20" customHeight="1"/>
    <row r="29" ht="20" customHeight="1"/>
    <row r="30" ht="20" customHeight="1"/>
    <row r="31" ht="20" customHeight="1">
      <c r="C31" s="48"/>
    </row>
    <row r="32" ht="20" customHeight="1"/>
    <row r="33" ht="20" customHeight="1"/>
    <row r="34" ht="20" customHeight="1"/>
    <row r="35" ht="20" customHeight="1"/>
    <row r="41" ht="20" customHeight="1"/>
    <row r="42" ht="20" customHeight="1"/>
    <row r="43" ht="20" customHeight="1"/>
    <row r="44" ht="20" customHeight="1"/>
    <row r="45" ht="20" customHeight="1"/>
    <row r="46" ht="20" customHeight="1"/>
    <row r="47" ht="20" customHeight="1"/>
    <row r="48" ht="20" customHeight="1"/>
    <row r="54" ht="3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72" ht="165.5" customHeight="1"/>
    <row r="75" ht="43.5" customHeight="1"/>
    <row r="82" ht="20" customHeight="1"/>
    <row r="83" ht="20" customHeight="1"/>
  </sheetData>
  <mergeCells count="15">
    <mergeCell ref="B27:H27"/>
    <mergeCell ref="F19:H19"/>
    <mergeCell ref="H2:I2"/>
    <mergeCell ref="F2:G2"/>
    <mergeCell ref="B2:E2"/>
    <mergeCell ref="B13:I13"/>
    <mergeCell ref="B15:E15"/>
    <mergeCell ref="F15:I15"/>
    <mergeCell ref="B17:E17"/>
    <mergeCell ref="F17:I17"/>
    <mergeCell ref="F20:H20"/>
    <mergeCell ref="F21:H21"/>
    <mergeCell ref="F22:H22"/>
    <mergeCell ref="F23:H23"/>
    <mergeCell ref="F24:H24"/>
  </mergeCells>
  <hyperlinks>
    <hyperlink ref="H2:I2" location="Übersicht!C23" display="zurück zur Übersicht"/>
    <hyperlink ref="F2:G2" location="Lohnunterschiede!B2" display="  Lohnunterschiede &gt;&gt;"/>
    <hyperlink ref="I27" location="'Schritt 2'!B2" display="Schritt 2"/>
  </hyperlink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791E5-D36C-4AF2-9F0C-1F8B9A57A9CA}">
  <sheetPr>
    <tabColor theme="9" tint="0.5999900102615356"/>
  </sheetPr>
  <dimension ref="B2:P26"/>
  <sheetViews>
    <sheetView showGridLines="0" workbookViewId="0" topLeftCell="A1"/>
  </sheetViews>
  <sheetFormatPr defaultColWidth="11.421875" defaultRowHeight="12.75"/>
  <cols>
    <col min="1" max="1" width="2.7109375" style="0" customWidth="1"/>
    <col min="3" max="3" width="27.140625" style="0" customWidth="1"/>
    <col min="4" max="4" width="18.7109375" style="0" customWidth="1"/>
    <col min="5" max="5" width="24.140625" style="0" customWidth="1"/>
    <col min="6" max="6" width="0.85546875" style="0" customWidth="1"/>
    <col min="7" max="7" width="37.7109375" style="0" customWidth="1"/>
    <col min="8" max="10" width="18.7109375" style="0" customWidth="1"/>
  </cols>
  <sheetData>
    <row r="1" ht="12.5" customHeight="1"/>
    <row r="2" spans="2:5" ht="20" customHeight="1">
      <c r="B2" s="616" t="s">
        <v>165</v>
      </c>
      <c r="C2" s="616"/>
      <c r="D2" s="403" t="s">
        <v>225</v>
      </c>
      <c r="E2" s="402" t="s">
        <v>226</v>
      </c>
    </row>
    <row r="5" spans="2:16" ht="33.5" customHeight="1">
      <c r="B5" s="590" t="s">
        <v>240</v>
      </c>
      <c r="C5" s="590"/>
      <c r="D5" s="590"/>
      <c r="E5" s="590"/>
      <c r="F5" s="590"/>
      <c r="G5" s="590"/>
      <c r="H5" s="590"/>
      <c r="I5" s="590"/>
      <c r="J5" s="590"/>
      <c r="K5" s="590"/>
      <c r="L5" s="590"/>
      <c r="M5" s="405"/>
      <c r="N5" s="405"/>
      <c r="O5" s="405"/>
      <c r="P5" s="405"/>
    </row>
    <row r="7" ht="13.5" thickBot="1"/>
    <row r="8" spans="6:10" ht="48.5" customHeight="1" thickBot="1" thickTop="1">
      <c r="F8" s="413"/>
      <c r="G8" s="413" t="s">
        <v>234</v>
      </c>
      <c r="H8" s="414" t="s">
        <v>9</v>
      </c>
      <c r="I8" s="414" t="s">
        <v>8</v>
      </c>
      <c r="J8" s="414" t="s">
        <v>239</v>
      </c>
    </row>
    <row r="9" spans="6:10" ht="25" customHeight="1" thickTop="1">
      <c r="F9" s="407"/>
      <c r="G9" s="407" t="s">
        <v>227</v>
      </c>
      <c r="H9" s="406" t="s">
        <v>231</v>
      </c>
      <c r="I9" s="406" t="s">
        <v>230</v>
      </c>
      <c r="J9" s="406" t="s">
        <v>237</v>
      </c>
    </row>
    <row r="10" spans="6:10" ht="25" customHeight="1">
      <c r="F10" s="407"/>
      <c r="G10" s="407" t="s">
        <v>233</v>
      </c>
      <c r="H10" s="406" t="s">
        <v>232</v>
      </c>
      <c r="I10" s="406" t="s">
        <v>229</v>
      </c>
      <c r="J10" s="406" t="s">
        <v>238</v>
      </c>
    </row>
    <row r="11" spans="6:10" ht="25" customHeight="1">
      <c r="F11" s="407"/>
      <c r="G11" s="409" t="s">
        <v>228</v>
      </c>
      <c r="H11" s="410">
        <v>70</v>
      </c>
      <c r="I11" s="410">
        <v>58</v>
      </c>
      <c r="J11" s="410">
        <v>104</v>
      </c>
    </row>
    <row r="12" spans="6:10" ht="25" customHeight="1">
      <c r="F12" s="407"/>
      <c r="G12" s="407" t="s">
        <v>235</v>
      </c>
      <c r="H12" s="406">
        <v>57</v>
      </c>
      <c r="I12" s="406">
        <v>38</v>
      </c>
      <c r="J12" s="406">
        <v>66</v>
      </c>
    </row>
    <row r="13" spans="6:10" ht="25" customHeight="1" thickBot="1">
      <c r="F13" s="408"/>
      <c r="G13" s="411" t="s">
        <v>236</v>
      </c>
      <c r="H13" s="412">
        <v>106</v>
      </c>
      <c r="I13" s="412">
        <v>79</v>
      </c>
      <c r="J13" s="412">
        <v>137</v>
      </c>
    </row>
    <row r="14" ht="13.5" thickTop="1"/>
    <row r="26" spans="2:12" ht="21.5" customHeight="1">
      <c r="B26" s="425" t="s">
        <v>241</v>
      </c>
      <c r="C26" s="425"/>
      <c r="D26" s="425"/>
      <c r="E26" s="425"/>
      <c r="F26" s="425"/>
      <c r="G26" s="425"/>
      <c r="H26" s="425"/>
      <c r="I26" s="425"/>
      <c r="J26" s="425"/>
      <c r="K26" s="425"/>
      <c r="L26" s="425"/>
    </row>
  </sheetData>
  <mergeCells count="3">
    <mergeCell ref="B26:L26"/>
    <mergeCell ref="B2:C2"/>
    <mergeCell ref="B5:L5"/>
  </mergeCells>
  <hyperlinks>
    <hyperlink ref="D2" location="Kostenkorrektur!B2" display="&lt;&lt; Kostenkorrektur  "/>
    <hyperlink ref="E2" location="Übersicht!C23" display="  zurück zur Übersicht"/>
  </hyperlink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Wyder Angela (wydr)</dc:creator>
  <cp:keywords/>
  <dc:description/>
  <cp:lastModifiedBy>Christian Liesen</cp:lastModifiedBy>
  <dcterms:created xsi:type="dcterms:W3CDTF">2021-02-05T15:49:48Z</dcterms:created>
  <dcterms:modified xsi:type="dcterms:W3CDTF">2021-02-19T09:56:29Z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iteId">
    <vt:lpwstr>5d1a9f9d-201f-4a10-b983-451cf65cbc1e</vt:lpwstr>
  </property>
  <property fmtid="{D5CDD505-2E9C-101B-9397-08002B2CF9AE}" pid="4" name="MSIP_Label_10d9bad3-6dac-4e9a-89a3-89f3b8d247b2_Owner">
    <vt:lpwstr>wydr@zhaw.ch</vt:lpwstr>
  </property>
  <property fmtid="{D5CDD505-2E9C-101B-9397-08002B2CF9AE}" pid="5" name="MSIP_Label_10d9bad3-6dac-4e9a-89a3-89f3b8d247b2_SetDate">
    <vt:lpwstr>2021-02-05T16:09:57.9925617Z</vt:lpwstr>
  </property>
  <property fmtid="{D5CDD505-2E9C-101B-9397-08002B2CF9AE}" pid="6" name="MSIP_Label_10d9bad3-6dac-4e9a-89a3-89f3b8d247b2_Name">
    <vt:lpwstr>Intern</vt:lpwstr>
  </property>
  <property fmtid="{D5CDD505-2E9C-101B-9397-08002B2CF9AE}" pid="7" name="MSIP_Label_10d9bad3-6dac-4e9a-89a3-89f3b8d247b2_Application">
    <vt:lpwstr>Microsoft Azure Information Protection</vt:lpwstr>
  </property>
  <property fmtid="{D5CDD505-2E9C-101B-9397-08002B2CF9AE}" pid="8" name="MSIP_Label_10d9bad3-6dac-4e9a-89a3-89f3b8d247b2_ActionId">
    <vt:lpwstr>e3539a3c-0c42-4c31-aa7a-b2d2d7116d2f</vt:lpwstr>
  </property>
  <property fmtid="{D5CDD505-2E9C-101B-9397-08002B2CF9AE}" pid="9" name="MSIP_Label_10d9bad3-6dac-4e9a-89a3-89f3b8d247b2_Extended_MSFT_Method">
    <vt:lpwstr>Automatic</vt:lpwstr>
  </property>
  <property fmtid="{D5CDD505-2E9C-101B-9397-08002B2CF9AE}" pid="10" name="Sensitivity">
    <vt:lpwstr>Intern</vt:lpwstr>
  </property>
</Properties>
</file>