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3. Säule\"/>
    </mc:Choice>
  </mc:AlternateContent>
  <xr:revisionPtr revIDLastSave="0" documentId="8_{51B82E06-31F8-4377-BD95-A28156A2A3E7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Säule 3a_Gelder Banken&amp;Versich." sheetId="3" r:id="rId1"/>
  </sheets>
  <definedNames>
    <definedName name="_ftn1" localSheetId="0">'Säule 3a_Gelder Banken&amp;Versich.'!#REF!</definedName>
    <definedName name="_ftn2" localSheetId="0">'Säule 3a_Gelder Banken&amp;Versich.'!#REF!</definedName>
    <definedName name="_ftn3" localSheetId="0">'Säule 3a_Gelder Banken&amp;Versich.'!#REF!</definedName>
    <definedName name="_xlnm.Print_Area" localSheetId="0">'Säule 3a_Gelder Banken&amp;Versich.'!$A$2:$AR$23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3" l="1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D12" i="3"/>
  <c r="C12" i="3"/>
  <c r="AO18" i="3" l="1"/>
  <c r="AO20" i="3"/>
  <c r="D3" i="3" l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F5" i="3" l="1"/>
  <c r="X5" i="3"/>
  <c r="I11" i="3"/>
  <c r="J11" i="3"/>
  <c r="X11" i="3"/>
  <c r="J5" i="3"/>
  <c r="K5" i="3"/>
  <c r="S5" i="3"/>
  <c r="H5" i="3"/>
  <c r="C11" i="3"/>
  <c r="U5" i="3"/>
  <c r="D11" i="3"/>
  <c r="L11" i="3"/>
  <c r="T11" i="3"/>
  <c r="M5" i="3"/>
  <c r="I5" i="3"/>
  <c r="F11" i="3"/>
  <c r="P5" i="3"/>
  <c r="P11" i="3"/>
  <c r="H11" i="3"/>
  <c r="K11" i="3"/>
  <c r="S11" i="3"/>
  <c r="E5" i="3"/>
  <c r="E11" i="3"/>
  <c r="M11" i="3"/>
  <c r="U11" i="3"/>
  <c r="G5" i="3"/>
  <c r="N5" i="3"/>
  <c r="V11" i="3"/>
  <c r="L5" i="3"/>
  <c r="D5" i="3"/>
  <c r="T5" i="3"/>
  <c r="C5" i="3"/>
  <c r="W11" i="3"/>
  <c r="O11" i="3"/>
  <c r="W5" i="3"/>
  <c r="O5" i="3"/>
  <c r="G11" i="3"/>
  <c r="V5" i="3"/>
  <c r="N11" i="3"/>
  <c r="AN17" i="3" l="1"/>
  <c r="Q17" i="3" l="1"/>
  <c r="AL17" i="3" l="1"/>
  <c r="AK17" i="3"/>
  <c r="X17" i="3"/>
  <c r="W17" i="3"/>
  <c r="U17" i="3"/>
  <c r="T17" i="3"/>
  <c r="S17" i="3"/>
  <c r="R17" i="3"/>
  <c r="M17" i="3"/>
  <c r="L17" i="3"/>
  <c r="K17" i="3"/>
  <c r="J17" i="3"/>
  <c r="I17" i="3"/>
  <c r="H17" i="3"/>
  <c r="G17" i="3"/>
  <c r="F17" i="3"/>
  <c r="E17" i="3"/>
  <c r="D17" i="3"/>
  <c r="C17" i="3"/>
  <c r="AD17" i="3"/>
  <c r="AE17" i="3"/>
  <c r="AF17" i="3"/>
  <c r="AJ17" i="3"/>
  <c r="Y17" i="3"/>
  <c r="P17" i="3" l="1"/>
  <c r="N17" i="3"/>
  <c r="Z17" i="3"/>
  <c r="O17" i="3"/>
  <c r="V17" i="3"/>
  <c r="AA17" i="3"/>
  <c r="AM17" i="3"/>
  <c r="AO17" i="3" s="1"/>
  <c r="AO19" i="3"/>
  <c r="AB17" i="3"/>
  <c r="R11" i="3"/>
  <c r="Q5" i="3"/>
  <c r="Q11" i="3"/>
  <c r="R5" i="3"/>
  <c r="AG17" i="3"/>
  <c r="AH17" i="3"/>
  <c r="AI17" i="3"/>
  <c r="AN5" i="3" l="1"/>
  <c r="AM5" i="3"/>
  <c r="AM11" i="3"/>
  <c r="AO16" i="3"/>
  <c r="AN11" i="3"/>
  <c r="Y11" i="3"/>
  <c r="Y5" i="3"/>
  <c r="Z5" i="3"/>
  <c r="Z11" i="3"/>
  <c r="AC17" i="3"/>
  <c r="AA5" i="3"/>
  <c r="AA11" i="3"/>
  <c r="AB11" i="3"/>
  <c r="AB5" i="3"/>
  <c r="AL5" i="3"/>
  <c r="AO5" i="3" l="1"/>
  <c r="AL11" i="3"/>
  <c r="AF11" i="3"/>
  <c r="AE5" i="3"/>
  <c r="AK5" i="3"/>
  <c r="AK11" i="3"/>
  <c r="AK12" i="3" s="1"/>
  <c r="AF5" i="3"/>
  <c r="AE11" i="3"/>
  <c r="AD11" i="3"/>
  <c r="AG5" i="3" l="1"/>
  <c r="AG11" i="3"/>
  <c r="AG12" i="3" s="1"/>
  <c r="AD5" i="3"/>
  <c r="AC5" i="3"/>
  <c r="AC11" i="3"/>
  <c r="AH11" i="3"/>
  <c r="AH12" i="3" s="1"/>
  <c r="AH5" i="3"/>
  <c r="AI11" i="3"/>
  <c r="AI12" i="3" s="1"/>
  <c r="AI5" i="3"/>
  <c r="AJ5" i="3"/>
  <c r="AJ11" i="3"/>
  <c r="AJ12" i="3" s="1"/>
</calcChain>
</file>

<file path=xl/sharedStrings.xml><?xml version="1.0" encoding="utf-8"?>
<sst xmlns="http://schemas.openxmlformats.org/spreadsheetml/2006/main" count="207" uniqueCount="53">
  <si>
    <t>en millions de francs</t>
  </si>
  <si>
    <t>in Millionen Franken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</si>
  <si>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</si>
  <si>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</si>
  <si>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</si>
  <si>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</si>
  <si>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</si>
  <si>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</si>
  <si>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</si>
  <si>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</si>
  <si>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</si>
  <si>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</si>
  <si>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</si>
  <si>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</si>
  <si>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</si>
  <si>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…</t>
  </si>
  <si>
    <t>2018</t>
  </si>
  <si>
    <t xml:space="preserve">      Vorsorgekonti</t>
  </si>
  <si>
    <t xml:space="preserve">      bei Banken</t>
  </si>
  <si>
    <t xml:space="preserve">      bei Versicherungen</t>
  </si>
  <si>
    <t xml:space="preserve">      auprès des banques</t>
  </si>
  <si>
    <t xml:space="preserve">      auprès des assurances</t>
  </si>
  <si>
    <t>Einzahlungen bei Banken und Versicherungen</t>
  </si>
  <si>
    <t xml:space="preserve">      Anlagefonds, Schätzung</t>
  </si>
  <si>
    <t xml:space="preserve">      Comptes de prévoyance</t>
  </si>
  <si>
    <t xml:space="preserve">      Fonds de placements, estimation</t>
  </si>
  <si>
    <t>Einzahlungen, Auszahlungen</t>
  </si>
  <si>
    <t>Capital</t>
  </si>
  <si>
    <t>Total</t>
  </si>
  <si>
    <t>Banken</t>
  </si>
  <si>
    <t>Versicherungen (versicherungsmathematische Reserve)</t>
  </si>
  <si>
    <t>Banques</t>
  </si>
  <si>
    <t>Assurances (reserves actuarielles)</t>
  </si>
  <si>
    <t>Veränderung Kapital</t>
  </si>
  <si>
    <t>Kapital</t>
  </si>
  <si>
    <t>Variation du Capital</t>
  </si>
  <si>
    <t>Rentrées, Retraits</t>
  </si>
  <si>
    <t>2019</t>
  </si>
  <si>
    <t>Rentrées auprès des banques et assurances</t>
  </si>
  <si>
    <t>2020</t>
  </si>
  <si>
    <t>2021</t>
  </si>
  <si>
    <r>
      <t xml:space="preserve">Auszahlungen von Banken und Versicherungen, Kapitalertag, Kapitalwertänderungen, </t>
    </r>
    <r>
      <rPr>
        <sz val="8"/>
        <rFont val="Arial"/>
        <family val="2"/>
      </rPr>
      <t>geschätzt</t>
    </r>
  </si>
  <si>
    <t>Säule 3a_3  
Kapital bei Banken und Versicherungen</t>
  </si>
  <si>
    <t>Pilier 3a_3  
Capitaux auprès des banques et des assurances</t>
  </si>
  <si>
    <r>
      <t>Retraits auprès des banques et assurances, produit du capital, variation de valeur du capital,</t>
    </r>
    <r>
      <rPr>
        <sz val="8"/>
        <rFont val="Arial"/>
        <family val="2"/>
      </rPr>
      <t xml:space="preserve"> estimés</t>
    </r>
  </si>
  <si>
    <t>2022</t>
  </si>
  <si>
    <t xml:space="preserve">      Kapitalleistung bei Pensionierung (gemäss NRS)</t>
  </si>
  <si>
    <t xml:space="preserve">      Kapitalleistung für Wohneigentumsförderung (gemäss NRS)</t>
  </si>
  <si>
    <t xml:space="preserve">      bei Pensionierung (gemäss NRS)</t>
  </si>
  <si>
    <t xml:space="preserve">      für Wohneigentumsförderung (gemäss NRS)</t>
  </si>
  <si>
    <t xml:space="preserve">      Kapitalertrag, Kapitalwertänderungen, geschätzt</t>
  </si>
  <si>
    <t>TV 2021/2022</t>
  </si>
  <si>
    <t>VR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</si>
</sst>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@"/>
    <numFmt numFmtId="165" formatCode="0.0%"/>
    <numFmt numFmtId="166" formatCode="0.0%\ "/>
    <numFmt numFmtId="167" formatCode="#\ ###\ ###\ ##0"/>
  </numFmts>
  <fonts count="16">
    <font>
      <sz val="12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55 Helvetica Roman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Geneva"/>
    </font>
    <font>
      <sz val="9"/>
      <name val="Helv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5" fillId="0" borderId="0"/>
    <xf numFmtId="0" fontId="10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49" fontId="3" fillId="0" borderId="0" xfId="0" applyNumberFormat="1" applyFont="1" applyFill="1" applyAlignment="1">
      <alignment horizontal="left" vertical="top"/>
    </xf>
    <xf numFmtId="0" fontId="7" fillId="0" borderId="0" xfId="0" applyFont="1" applyFill="1"/>
    <xf numFmtId="0" fontId="9" fillId="0" borderId="0" xfId="2" applyFont="1" applyFill="1" applyBorder="1"/>
    <xf numFmtId="0" fontId="7" fillId="0" borderId="0" xfId="0" applyFont="1" applyFill="1" applyAlignment="1">
      <alignment horizontal="right"/>
    </xf>
    <xf numFmtId="0" fontId="9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5" applyFont="1" applyFill="1" applyBorder="1"/>
    <xf numFmtId="0" fontId="7" fillId="0" borderId="0" xfId="5" applyFont="1" applyFill="1"/>
    <xf numFmtId="3" fontId="12" fillId="0" borderId="0" xfId="5" applyNumberFormat="1" applyFont="1" applyFill="1" applyBorder="1" applyAlignment="1">
      <alignment horizontal="right"/>
    </xf>
    <xf numFmtId="167" fontId="12" fillId="0" borderId="0" xfId="5" applyNumberFormat="1" applyFont="1" applyFill="1" applyBorder="1"/>
    <xf numFmtId="0" fontId="12" fillId="0" borderId="0" xfId="5" applyFont="1" applyFill="1" applyBorder="1"/>
    <xf numFmtId="0" fontId="12" fillId="0" borderId="0" xfId="5" applyFont="1" applyFill="1"/>
    <xf numFmtId="49" fontId="8" fillId="0" borderId="1" xfId="3" applyNumberFormat="1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/>
    </xf>
    <xf numFmtId="3" fontId="7" fillId="0" borderId="0" xfId="5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 wrapText="1"/>
    </xf>
    <xf numFmtId="3" fontId="7" fillId="0" borderId="4" xfId="5" applyNumberFormat="1" applyFont="1" applyFill="1" applyBorder="1" applyAlignment="1">
      <alignment horizontal="right"/>
    </xf>
    <xf numFmtId="164" fontId="7" fillId="0" borderId="0" xfId="4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4" fillId="0" borderId="0" xfId="0" applyFont="1" applyFill="1"/>
    <xf numFmtId="49" fontId="3" fillId="0" borderId="0" xfId="5" applyNumberFormat="1" applyFont="1" applyFill="1" applyAlignment="1">
      <alignment horizontal="left" vertical="top" wrapText="1"/>
    </xf>
    <xf numFmtId="49" fontId="7" fillId="0" borderId="1" xfId="3" applyNumberFormat="1" applyFont="1" applyFill="1" applyBorder="1" applyAlignment="1">
      <alignment horizontal="left" vertical="top"/>
    </xf>
    <xf numFmtId="49" fontId="13" fillId="0" borderId="7" xfId="5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/>
    </xf>
    <xf numFmtId="49" fontId="7" fillId="0" borderId="2" xfId="5" applyNumberFormat="1" applyFont="1" applyFill="1" applyBorder="1" applyAlignment="1">
      <alignment horizontal="left"/>
    </xf>
    <xf numFmtId="49" fontId="7" fillId="0" borderId="2" xfId="5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3" xfId="5" applyNumberFormat="1" applyFont="1" applyFill="1" applyBorder="1" applyAlignment="1">
      <alignment horizontal="left" wrapText="1"/>
    </xf>
    <xf numFmtId="49" fontId="12" fillId="0" borderId="2" xfId="5" applyNumberFormat="1" applyFont="1" applyFill="1" applyBorder="1" applyAlignment="1">
      <alignment horizontal="left"/>
    </xf>
    <xf numFmtId="49" fontId="12" fillId="0" borderId="2" xfId="5" applyNumberFormat="1" applyFont="1" applyFill="1" applyBorder="1" applyAlignment="1">
      <alignment horizontal="left" wrapText="1"/>
    </xf>
    <xf numFmtId="49" fontId="12" fillId="0" borderId="8" xfId="5" applyNumberFormat="1" applyFont="1" applyFill="1" applyBorder="1" applyAlignment="1">
      <alignment horizontal="left"/>
    </xf>
    <xf numFmtId="49" fontId="12" fillId="0" borderId="8" xfId="5" applyNumberFormat="1" applyFont="1" applyFill="1" applyBorder="1" applyAlignment="1">
      <alignment horizontal="left" wrapText="1"/>
    </xf>
    <xf numFmtId="9" fontId="8" fillId="0" borderId="0" xfId="1" applyFont="1" applyFill="1" applyBorder="1" applyAlignment="1">
      <alignment horizontal="center" vertical="center"/>
    </xf>
    <xf numFmtId="49" fontId="8" fillId="0" borderId="10" xfId="3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wrapText="1"/>
    </xf>
    <xf numFmtId="3" fontId="7" fillId="0" borderId="9" xfId="5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vertical="top"/>
    </xf>
    <xf numFmtId="2" fontId="6" fillId="0" borderId="1" xfId="3" applyNumberFormat="1" applyFont="1" applyFill="1" applyBorder="1" applyAlignment="1">
      <alignment horizontal="right" vertical="center" wrapText="1"/>
    </xf>
    <xf numFmtId="49" fontId="8" fillId="0" borderId="2" xfId="3" applyNumberFormat="1" applyFont="1" applyFill="1" applyBorder="1" applyAlignment="1">
      <alignment horizontal="center" vertical="center"/>
    </xf>
    <xf numFmtId="166" fontId="8" fillId="0" borderId="2" xfId="5" applyNumberFormat="1" applyFont="1" applyFill="1" applyBorder="1" applyAlignment="1">
      <alignment horizontal="right" wrapText="1"/>
    </xf>
    <xf numFmtId="3" fontId="7" fillId="0" borderId="0" xfId="5" applyNumberFormat="1" applyFont="1" applyFill="1" applyBorder="1" applyAlignment="1">
      <alignment horizontal="right" wrapText="1"/>
    </xf>
    <xf numFmtId="166" fontId="7" fillId="0" borderId="2" xfId="5" applyNumberFormat="1" applyFont="1" applyFill="1" applyBorder="1" applyAlignment="1">
      <alignment horizontal="right" wrapText="1"/>
    </xf>
    <xf numFmtId="3" fontId="7" fillId="0" borderId="6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 wrapText="1"/>
    </xf>
    <xf numFmtId="3" fontId="7" fillId="0" borderId="4" xfId="5" applyNumberFormat="1" applyFont="1" applyFill="1" applyBorder="1" applyAlignment="1">
      <alignment horizontal="right" wrapText="1"/>
    </xf>
    <xf numFmtId="165" fontId="12" fillId="0" borderId="2" xfId="1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12" fillId="0" borderId="9" xfId="5" applyNumberFormat="1" applyFont="1" applyFill="1" applyBorder="1" applyAlignment="1">
      <alignment horizontal="right"/>
    </xf>
    <xf numFmtId="166" fontId="7" fillId="0" borderId="8" xfId="5" applyNumberFormat="1" applyFont="1" applyFill="1" applyBorder="1" applyAlignment="1">
      <alignment horizontal="right" wrapText="1"/>
    </xf>
    <xf numFmtId="166" fontId="7" fillId="0" borderId="3" xfId="5" applyNumberFormat="1" applyFont="1" applyFill="1" applyBorder="1" applyAlignment="1">
      <alignment horizontal="right" wrapText="1"/>
    </xf>
  </cellXfs>
  <cellStyles count="8">
    <cellStyle name="Prozent" xfId="1" builtinId="5"/>
    <cellStyle name="Prozent 2" xfId="7" xr:uid="{00000000-0005-0000-0000-000001000000}"/>
    <cellStyle name="Standard" xfId="0" builtinId="0"/>
    <cellStyle name="Standard 2" xfId="6" xr:uid="{00000000-0005-0000-0000-000003000000}"/>
    <cellStyle name="Standard 2 2" xfId="5" xr:uid="{00000000-0005-0000-0000-000004000000}"/>
    <cellStyle name="Standard 3 2 2" xfId="2" xr:uid="{00000000-0005-0000-0000-000005000000}"/>
    <cellStyle name="Standard_AHV 1_1 &amp; 1_2" xfId="3" xr:uid="{00000000-0005-0000-0000-000006000000}"/>
    <cellStyle name="Standard_T 01.6 97Daten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20</xdr:row>
      <xdr:rowOff>28576</xdr:rowOff>
    </xdr:from>
    <xdr:to>
      <xdr:col>1</xdr:col>
      <xdr:colOff>2891791</xdr:colOff>
      <xdr:row>23</xdr:row>
      <xdr:rowOff>200026</xdr:rowOff>
    </xdr:to>
    <xdr:sp macro="" textlink="">
      <xdr:nvSpPr>
        <xdr:cNvPr id="2" name="Text Box 6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24151" y="3286126"/>
          <a:ext cx="2853690" cy="7429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Quellen: Bundesamt für Statistik, Neurentenstatistik; Schweizerische Nationalbank, jährliche Bankenstatistik, Schweizerische Bankiervereinigung, Verein Vorsorge Scweiz VVS, Schätzungen BSV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30700</xdr:colOff>
      <xdr:row>20</xdr:row>
      <xdr:rowOff>39619</xdr:rowOff>
    </xdr:from>
    <xdr:to>
      <xdr:col>0</xdr:col>
      <xdr:colOff>2523434</xdr:colOff>
      <xdr:row>23</xdr:row>
      <xdr:rowOff>211069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700" y="3750228"/>
          <a:ext cx="2492734" cy="76779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Sources : </a:t>
          </a:r>
          <a:r>
            <a:rPr lang="de-CH" sz="9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Office fédéral de la statistique , </a:t>
          </a:r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Statistique des nouvelles rentes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; Banque Nationale Suisse , Statistique bancaire annuelle, Association suisse des banquiers; Association prévoyance suisse, estimations OFAS.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F24"/>
  <sheetViews>
    <sheetView tabSelected="1" zoomScale="115" zoomScaleNormal="115" zoomScaleSheetLayoutView="94" zoomScalePageLayoutView="85" workbookViewId="0"/>
  </sheetViews>
  <sheetFormatPr baseColWidth="10" defaultColWidth="12.6640625" defaultRowHeight="15" outlineLevelRow="1" outlineLevelCol="1"/>
  <cols>
    <col min="1" max="1" width="31.33203125" style="2" customWidth="1"/>
    <col min="2" max="2" width="35.5546875" style="2" customWidth="1"/>
    <col min="3" max="11" width="12.77734375" style="2" hidden="1" customWidth="1" outlineLevel="1"/>
    <col min="12" max="13" width="12.77734375" style="2" hidden="1" customWidth="1" outlineLevel="1" collapsed="1"/>
    <col min="14" max="15" width="12.77734375" style="2" hidden="1" customWidth="1" outlineLevel="1"/>
    <col min="16" max="16" width="12.77734375" style="2" hidden="1" customWidth="1" outlineLevel="1" collapsed="1"/>
    <col min="17" max="17" width="12.77734375" style="2" hidden="1" customWidth="1" outlineLevel="1"/>
    <col min="18" max="18" width="9.77734375" style="2" customWidth="1" collapsed="1"/>
    <col min="19" max="22" width="12.77734375" style="2" hidden="1" customWidth="1" outlineLevel="1"/>
    <col min="23" max="23" width="9.77734375" style="2" customWidth="1" collapsed="1"/>
    <col min="24" max="25" width="12.77734375" style="2" hidden="1" customWidth="1" outlineLevel="1" collapsed="1"/>
    <col min="26" max="26" width="12.77734375" style="2" hidden="1" customWidth="1" outlineLevel="1"/>
    <col min="27" max="27" width="12.77734375" style="2" hidden="1" customWidth="1" outlineLevel="1" collapsed="1"/>
    <col min="28" max="28" width="9.77734375" style="2" customWidth="1" collapsed="1"/>
    <col min="29" max="35" width="12.77734375" style="2" hidden="1" customWidth="1" outlineLevel="1"/>
    <col min="36" max="36" width="9.77734375" style="4" customWidth="1" collapsed="1"/>
    <col min="37" max="40" width="9.77734375" style="4" customWidth="1"/>
    <col min="41" max="41" width="12.77734375" style="4" customWidth="1"/>
    <col min="42" max="42" width="8.21875" style="22" customWidth="1"/>
    <col min="43" max="43" width="8" style="22" customWidth="1"/>
    <col min="44" max="85" width="12.6640625" style="22"/>
    <col min="86" max="16384" width="12.6640625" style="2"/>
  </cols>
  <sheetData>
    <row r="1" spans="1:266" ht="54">
      <c r="A1" s="23" t="s">
        <v>43</v>
      </c>
      <c r="B1" s="23" t="s">
        <v>42</v>
      </c>
    </row>
    <row r="2" spans="1:266" s="1" customFormat="1" ht="21.75" customHeight="1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40" t="s">
        <v>51</v>
      </c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</row>
    <row r="3" spans="1:266" s="5" customFormat="1">
      <c r="A3" s="24" t="s">
        <v>0</v>
      </c>
      <c r="B3" s="24" t="s">
        <v>1</v>
      </c>
      <c r="C3" s="13">
        <v>1985</v>
      </c>
      <c r="D3" s="13">
        <f t="shared" ref="D3:Q3" si="0">C3+1</f>
        <v>1986</v>
      </c>
      <c r="E3" s="13">
        <f t="shared" si="0"/>
        <v>1987</v>
      </c>
      <c r="F3" s="13">
        <f t="shared" si="0"/>
        <v>1988</v>
      </c>
      <c r="G3" s="13">
        <f t="shared" si="0"/>
        <v>1989</v>
      </c>
      <c r="H3" s="13">
        <f t="shared" si="0"/>
        <v>1990</v>
      </c>
      <c r="I3" s="13">
        <f t="shared" si="0"/>
        <v>1991</v>
      </c>
      <c r="J3" s="13">
        <f t="shared" si="0"/>
        <v>1992</v>
      </c>
      <c r="K3" s="13">
        <f t="shared" si="0"/>
        <v>1993</v>
      </c>
      <c r="L3" s="13">
        <f t="shared" si="0"/>
        <v>1994</v>
      </c>
      <c r="M3" s="13">
        <f t="shared" si="0"/>
        <v>1995</v>
      </c>
      <c r="N3" s="13">
        <f t="shared" si="0"/>
        <v>1996</v>
      </c>
      <c r="O3" s="13">
        <f t="shared" si="0"/>
        <v>1997</v>
      </c>
      <c r="P3" s="13">
        <f t="shared" si="0"/>
        <v>1998</v>
      </c>
      <c r="Q3" s="13">
        <f t="shared" si="0"/>
        <v>1999</v>
      </c>
      <c r="R3" s="13">
        <v>2000</v>
      </c>
      <c r="S3" s="13">
        <v>2001</v>
      </c>
      <c r="T3" s="13">
        <v>2002</v>
      </c>
      <c r="U3" s="13">
        <v>2003</v>
      </c>
      <c r="V3" s="13">
        <v>2004</v>
      </c>
      <c r="W3" s="13" t="s">
        <v>2</v>
      </c>
      <c r="X3" s="13" t="s">
        <v>3</v>
      </c>
      <c r="Y3" s="13" t="s">
        <v>4</v>
      </c>
      <c r="Z3" s="13" t="s">
        <v>5</v>
      </c>
      <c r="AA3" s="13" t="s">
        <v>6</v>
      </c>
      <c r="AB3" s="13" t="s">
        <v>7</v>
      </c>
      <c r="AC3" s="13" t="s">
        <v>8</v>
      </c>
      <c r="AD3" s="13" t="s">
        <v>9</v>
      </c>
      <c r="AE3" s="13" t="s">
        <v>10</v>
      </c>
      <c r="AF3" s="13" t="s">
        <v>11</v>
      </c>
      <c r="AG3" s="13" t="s">
        <v>12</v>
      </c>
      <c r="AH3" s="13" t="s">
        <v>13</v>
      </c>
      <c r="AI3" s="13" t="s">
        <v>14</v>
      </c>
      <c r="AJ3" s="36" t="s">
        <v>16</v>
      </c>
      <c r="AK3" s="36" t="s">
        <v>37</v>
      </c>
      <c r="AL3" s="36" t="s">
        <v>39</v>
      </c>
      <c r="AM3" s="36" t="s">
        <v>40</v>
      </c>
      <c r="AN3" s="36" t="s">
        <v>45</v>
      </c>
      <c r="AO3" s="40" t="s">
        <v>52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</row>
    <row r="4" spans="1:266" s="5" customFormat="1" ht="26.25" customHeight="1">
      <c r="A4" s="25" t="s">
        <v>36</v>
      </c>
      <c r="B4" s="25" t="s">
        <v>26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41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</row>
    <row r="5" spans="1:266" s="5" customFormat="1" ht="16.5" customHeight="1">
      <c r="A5" s="26" t="s">
        <v>35</v>
      </c>
      <c r="B5" s="26" t="s">
        <v>33</v>
      </c>
      <c r="C5" s="15" t="str">
        <f>IF(OR(C16="…",B15="…"),"…",C16-B15)</f>
        <v>…</v>
      </c>
      <c r="D5" s="15" t="str">
        <f t="shared" ref="D5:AC5" si="1">IF(OR(D16="…",C16="…"),"…",D16-C16)</f>
        <v>…</v>
      </c>
      <c r="E5" s="15" t="str">
        <f t="shared" si="1"/>
        <v>…</v>
      </c>
      <c r="F5" s="15">
        <f>IF(OR(F16="…",E16="…"),"…",F16-E16)</f>
        <v>1400</v>
      </c>
      <c r="G5" s="15">
        <f t="shared" si="1"/>
        <v>1600</v>
      </c>
      <c r="H5" s="15">
        <f t="shared" si="1"/>
        <v>1500</v>
      </c>
      <c r="I5" s="15">
        <f t="shared" si="1"/>
        <v>2300</v>
      </c>
      <c r="J5" s="15">
        <f t="shared" si="1"/>
        <v>2200</v>
      </c>
      <c r="K5" s="15">
        <f t="shared" si="1"/>
        <v>2800</v>
      </c>
      <c r="L5" s="15">
        <f t="shared" si="1"/>
        <v>3000</v>
      </c>
      <c r="M5" s="15">
        <f t="shared" si="1"/>
        <v>3500</v>
      </c>
      <c r="N5" s="15">
        <f t="shared" si="1"/>
        <v>3500</v>
      </c>
      <c r="O5" s="15" t="str">
        <f t="shared" si="1"/>
        <v>…</v>
      </c>
      <c r="P5" s="15" t="str">
        <f t="shared" si="1"/>
        <v>…</v>
      </c>
      <c r="Q5" s="15" t="str">
        <f t="shared" si="1"/>
        <v>…</v>
      </c>
      <c r="R5" s="15" t="str">
        <f t="shared" si="1"/>
        <v>…</v>
      </c>
      <c r="S5" s="15" t="str">
        <f t="shared" si="1"/>
        <v>…</v>
      </c>
      <c r="T5" s="15" t="str">
        <f t="shared" si="1"/>
        <v>…</v>
      </c>
      <c r="U5" s="15" t="str">
        <f t="shared" si="1"/>
        <v>…</v>
      </c>
      <c r="V5" s="15" t="str">
        <f t="shared" si="1"/>
        <v>…</v>
      </c>
      <c r="W5" s="15" t="str">
        <f t="shared" si="1"/>
        <v>…</v>
      </c>
      <c r="X5" s="15" t="str">
        <f t="shared" si="1"/>
        <v>…</v>
      </c>
      <c r="Y5" s="15" t="str">
        <f t="shared" si="1"/>
        <v>…</v>
      </c>
      <c r="Z5" s="15">
        <f t="shared" si="1"/>
        <v>1439.1883869999947</v>
      </c>
      <c r="AA5" s="15">
        <f t="shared" si="1"/>
        <v>5242.8008669999908</v>
      </c>
      <c r="AB5" s="15">
        <f t="shared" si="1"/>
        <v>6125.9105110000091</v>
      </c>
      <c r="AC5" s="15">
        <f t="shared" si="1"/>
        <v>16987.073540298123</v>
      </c>
      <c r="AD5" s="15">
        <f>IF(OR(AD16="…",AC16="…"),"…",AD16-AC16)</f>
        <v>6227.0959202445665</v>
      </c>
      <c r="AE5" s="15">
        <f>IF(OR(AE16="…",AD16="…"),"…",AE16-AD16)</f>
        <v>5697.7134981884446</v>
      </c>
      <c r="AF5" s="15">
        <f t="shared" ref="AF5:AL5" si="2">IF(OR(AF16="…",AE16="…"),"…",AF16-AE16)</f>
        <v>5643.2168686060468</v>
      </c>
      <c r="AG5" s="15">
        <f t="shared" si="2"/>
        <v>3798.3053179076815</v>
      </c>
      <c r="AH5" s="15">
        <f t="shared" si="2"/>
        <v>4537.7694150840689</v>
      </c>
      <c r="AI5" s="15">
        <f t="shared" si="2"/>
        <v>5302.3306334109802</v>
      </c>
      <c r="AJ5" s="15">
        <f t="shared" si="2"/>
        <v>2621.0663645611494</v>
      </c>
      <c r="AK5" s="15">
        <f t="shared" si="2"/>
        <v>6901.8852590793686</v>
      </c>
      <c r="AL5" s="15">
        <f t="shared" si="2"/>
        <v>5067.2484734409372</v>
      </c>
      <c r="AM5" s="15">
        <f>IF(OR(AM16="…",AL16="…"),"…",AM16-AL16)</f>
        <v>6511.8035668094235</v>
      </c>
      <c r="AN5" s="15">
        <f>IF(OR(AN16="…",AM16="…"),"…",AN16-AM16)</f>
        <v>-1954.4058923445409</v>
      </c>
      <c r="AO5" s="42">
        <f>(AN5-AM5)/ABS(AM5)</f>
        <v>-1.3001328084136508</v>
      </c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</row>
    <row r="6" spans="1:266" s="8" customFormat="1" hidden="1" outlineLevel="1">
      <c r="A6" s="27" t="s">
        <v>20</v>
      </c>
      <c r="B6" s="28" t="s">
        <v>18</v>
      </c>
      <c r="C6" s="43"/>
      <c r="D6" s="4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44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</row>
    <row r="7" spans="1:266" s="8" customFormat="1" hidden="1" outlineLevel="1">
      <c r="A7" s="27" t="s">
        <v>21</v>
      </c>
      <c r="B7" s="28" t="s">
        <v>19</v>
      </c>
      <c r="C7" s="43"/>
      <c r="D7" s="4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44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</row>
    <row r="8" spans="1:266" s="5" customFormat="1" ht="12" customHeight="1" collapsed="1">
      <c r="A8" s="29" t="s">
        <v>38</v>
      </c>
      <c r="B8" s="29" t="s">
        <v>22</v>
      </c>
      <c r="C8" s="45" t="s">
        <v>15</v>
      </c>
      <c r="D8" s="17" t="s">
        <v>15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>
        <v>1812.5037698879371</v>
      </c>
      <c r="L8" s="17">
        <v>1812.5037698879371</v>
      </c>
      <c r="M8" s="17">
        <v>2598.959900046249</v>
      </c>
      <c r="N8" s="17">
        <v>2598.959900046249</v>
      </c>
      <c r="O8" s="17">
        <v>3147.3278316348897</v>
      </c>
      <c r="P8" s="17">
        <v>3147.3278316348897</v>
      </c>
      <c r="Q8" s="17">
        <v>3570.466320821175</v>
      </c>
      <c r="R8" s="17">
        <v>4256.1243738791109</v>
      </c>
      <c r="S8" s="17">
        <v>4633.8739117679588</v>
      </c>
      <c r="T8" s="17">
        <v>5133.754906318436</v>
      </c>
      <c r="U8" s="17">
        <v>5533.7558490000001</v>
      </c>
      <c r="V8" s="17">
        <v>6004.9130420000001</v>
      </c>
      <c r="W8" s="17">
        <v>6400.7721053333335</v>
      </c>
      <c r="X8" s="17">
        <v>6837.5693686666673</v>
      </c>
      <c r="Y8" s="17">
        <v>7539.7050369999997</v>
      </c>
      <c r="Z8" s="17">
        <v>7930.7883380000003</v>
      </c>
      <c r="AA8" s="17">
        <v>8401.5815330000005</v>
      </c>
      <c r="AB8" s="17">
        <v>8717.9071189999995</v>
      </c>
      <c r="AC8" s="17">
        <v>9051.8426820000004</v>
      </c>
      <c r="AD8" s="17">
        <v>9316.7682710000008</v>
      </c>
      <c r="AE8" s="17">
        <v>9639.7958639999997</v>
      </c>
      <c r="AF8" s="17">
        <v>9959.2474779999993</v>
      </c>
      <c r="AG8" s="17">
        <v>10224.845522</v>
      </c>
      <c r="AH8" s="17">
        <v>10424.436486000001</v>
      </c>
      <c r="AI8" s="17">
        <v>10692.888317999999</v>
      </c>
      <c r="AJ8" s="17">
        <v>10976.136705000001</v>
      </c>
      <c r="AK8" s="17">
        <v>10925.384005</v>
      </c>
      <c r="AL8" s="17">
        <v>10768.011</v>
      </c>
      <c r="AM8" s="17" t="s">
        <v>15</v>
      </c>
      <c r="AN8" s="17" t="s">
        <v>15</v>
      </c>
      <c r="AO8" s="46" t="s">
        <v>15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</row>
    <row r="9" spans="1:266" s="8" customFormat="1" hidden="1" outlineLevel="1">
      <c r="A9" s="27" t="s">
        <v>20</v>
      </c>
      <c r="B9" s="28" t="s">
        <v>18</v>
      </c>
      <c r="C9" s="43"/>
      <c r="D9" s="4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44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</row>
    <row r="10" spans="1:266" s="8" customFormat="1" hidden="1" outlineLevel="1">
      <c r="A10" s="27" t="s">
        <v>21</v>
      </c>
      <c r="B10" s="28" t="s">
        <v>19</v>
      </c>
      <c r="C10" s="43"/>
      <c r="D10" s="43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44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</row>
    <row r="11" spans="1:266" s="6" customFormat="1" ht="39" collapsed="1" thickBot="1">
      <c r="A11" s="37" t="s">
        <v>44</v>
      </c>
      <c r="B11" s="37" t="s">
        <v>41</v>
      </c>
      <c r="C11" s="18" t="str">
        <f>IF(OR(C8="…",C16="…",B15="…"),"…",C8-(C16-B15))</f>
        <v>…</v>
      </c>
      <c r="D11" s="18" t="str">
        <f t="shared" ref="D11:AN11" si="3">IF(OR(D8="…",D16="…",C16="…"),"…",D8-(D16-C16))</f>
        <v>…</v>
      </c>
      <c r="E11" s="18" t="str">
        <f t="shared" si="3"/>
        <v>…</v>
      </c>
      <c r="F11" s="18" t="str">
        <f t="shared" si="3"/>
        <v>…</v>
      </c>
      <c r="G11" s="18" t="str">
        <f t="shared" si="3"/>
        <v>…</v>
      </c>
      <c r="H11" s="18" t="str">
        <f t="shared" si="3"/>
        <v>…</v>
      </c>
      <c r="I11" s="18" t="str">
        <f t="shared" si="3"/>
        <v>…</v>
      </c>
      <c r="J11" s="18" t="str">
        <f t="shared" si="3"/>
        <v>…</v>
      </c>
      <c r="K11" s="18">
        <f t="shared" si="3"/>
        <v>-987.4962301120629</v>
      </c>
      <c r="L11" s="18">
        <f t="shared" si="3"/>
        <v>-1187.4962301120629</v>
      </c>
      <c r="M11" s="18">
        <f t="shared" si="3"/>
        <v>-901.040099953751</v>
      </c>
      <c r="N11" s="18">
        <f t="shared" si="3"/>
        <v>-901.040099953751</v>
      </c>
      <c r="O11" s="18" t="str">
        <f t="shared" si="3"/>
        <v>…</v>
      </c>
      <c r="P11" s="18" t="str">
        <f t="shared" si="3"/>
        <v>…</v>
      </c>
      <c r="Q11" s="18" t="str">
        <f t="shared" si="3"/>
        <v>…</v>
      </c>
      <c r="R11" s="18" t="str">
        <f t="shared" si="3"/>
        <v>…</v>
      </c>
      <c r="S11" s="18" t="str">
        <f t="shared" si="3"/>
        <v>…</v>
      </c>
      <c r="T11" s="18" t="str">
        <f t="shared" si="3"/>
        <v>…</v>
      </c>
      <c r="U11" s="18" t="str">
        <f t="shared" si="3"/>
        <v>…</v>
      </c>
      <c r="V11" s="18" t="str">
        <f t="shared" si="3"/>
        <v>…</v>
      </c>
      <c r="W11" s="18" t="str">
        <f t="shared" si="3"/>
        <v>…</v>
      </c>
      <c r="X11" s="18" t="str">
        <f t="shared" si="3"/>
        <v>…</v>
      </c>
      <c r="Y11" s="18" t="str">
        <f t="shared" si="3"/>
        <v>…</v>
      </c>
      <c r="Z11" s="18">
        <f t="shared" si="3"/>
        <v>6491.5999510000056</v>
      </c>
      <c r="AA11" s="18">
        <f t="shared" si="3"/>
        <v>3158.7806660000097</v>
      </c>
      <c r="AB11" s="18">
        <f t="shared" si="3"/>
        <v>2591.9966079999904</v>
      </c>
      <c r="AC11" s="18">
        <f t="shared" si="3"/>
        <v>-7935.2308582981223</v>
      </c>
      <c r="AD11" s="18">
        <f t="shared" si="3"/>
        <v>3089.6723507554343</v>
      </c>
      <c r="AE11" s="18">
        <f t="shared" si="3"/>
        <v>3942.0823658115551</v>
      </c>
      <c r="AF11" s="18">
        <f t="shared" si="3"/>
        <v>4316.0306093939525</v>
      </c>
      <c r="AG11" s="18">
        <f t="shared" si="3"/>
        <v>6426.5402040923182</v>
      </c>
      <c r="AH11" s="18">
        <f t="shared" si="3"/>
        <v>5886.6670709159316</v>
      </c>
      <c r="AI11" s="18">
        <f t="shared" si="3"/>
        <v>5390.5576845890191</v>
      </c>
      <c r="AJ11" s="18">
        <f t="shared" si="3"/>
        <v>8355.0703404388514</v>
      </c>
      <c r="AK11" s="18">
        <f t="shared" si="3"/>
        <v>4023.4987459206313</v>
      </c>
      <c r="AL11" s="18">
        <f t="shared" si="3"/>
        <v>5700.7625265590632</v>
      </c>
      <c r="AM11" s="18" t="str">
        <f t="shared" si="3"/>
        <v>…</v>
      </c>
      <c r="AN11" s="18" t="str">
        <f t="shared" si="3"/>
        <v>…</v>
      </c>
      <c r="AO11" s="47" t="s">
        <v>15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</row>
    <row r="12" spans="1:266" s="8" customFormat="1" hidden="1" outlineLevel="1">
      <c r="A12" s="27" t="s">
        <v>21</v>
      </c>
      <c r="B12" s="28" t="s">
        <v>50</v>
      </c>
      <c r="C12" s="16" t="str">
        <f>IF(C13="…","…")</f>
        <v>…</v>
      </c>
      <c r="D12" s="16" t="str">
        <f t="shared" ref="D12:AF12" si="4">IF(D13="…","…")</f>
        <v>…</v>
      </c>
      <c r="E12" s="16" t="str">
        <f t="shared" si="4"/>
        <v>…</v>
      </c>
      <c r="F12" s="16" t="str">
        <f t="shared" si="4"/>
        <v>…</v>
      </c>
      <c r="G12" s="16" t="str">
        <f t="shared" si="4"/>
        <v>…</v>
      </c>
      <c r="H12" s="16" t="str">
        <f t="shared" si="4"/>
        <v>…</v>
      </c>
      <c r="I12" s="16" t="str">
        <f t="shared" si="4"/>
        <v>…</v>
      </c>
      <c r="J12" s="16" t="str">
        <f t="shared" si="4"/>
        <v>…</v>
      </c>
      <c r="K12" s="16" t="str">
        <f t="shared" si="4"/>
        <v>…</v>
      </c>
      <c r="L12" s="16" t="str">
        <f t="shared" si="4"/>
        <v>…</v>
      </c>
      <c r="M12" s="16" t="str">
        <f t="shared" si="4"/>
        <v>…</v>
      </c>
      <c r="N12" s="16" t="str">
        <f t="shared" si="4"/>
        <v>…</v>
      </c>
      <c r="O12" s="16" t="str">
        <f t="shared" si="4"/>
        <v>…</v>
      </c>
      <c r="P12" s="16" t="str">
        <f t="shared" si="4"/>
        <v>…</v>
      </c>
      <c r="Q12" s="16" t="str">
        <f t="shared" si="4"/>
        <v>…</v>
      </c>
      <c r="R12" s="16" t="str">
        <f t="shared" si="4"/>
        <v>…</v>
      </c>
      <c r="S12" s="16" t="str">
        <f t="shared" si="4"/>
        <v>…</v>
      </c>
      <c r="T12" s="16" t="str">
        <f t="shared" si="4"/>
        <v>…</v>
      </c>
      <c r="U12" s="16" t="str">
        <f t="shared" si="4"/>
        <v>…</v>
      </c>
      <c r="V12" s="16" t="str">
        <f t="shared" si="4"/>
        <v>…</v>
      </c>
      <c r="W12" s="16" t="str">
        <f t="shared" si="4"/>
        <v>…</v>
      </c>
      <c r="X12" s="16" t="str">
        <f t="shared" si="4"/>
        <v>…</v>
      </c>
      <c r="Y12" s="16" t="str">
        <f t="shared" si="4"/>
        <v>…</v>
      </c>
      <c r="Z12" s="16" t="str">
        <f t="shared" si="4"/>
        <v>…</v>
      </c>
      <c r="AA12" s="16" t="str">
        <f t="shared" si="4"/>
        <v>…</v>
      </c>
      <c r="AB12" s="16" t="str">
        <f t="shared" si="4"/>
        <v>…</v>
      </c>
      <c r="AC12" s="16" t="str">
        <f t="shared" si="4"/>
        <v>…</v>
      </c>
      <c r="AD12" s="16" t="str">
        <f t="shared" si="4"/>
        <v>…</v>
      </c>
      <c r="AE12" s="16" t="str">
        <f t="shared" si="4"/>
        <v>…</v>
      </c>
      <c r="AF12" s="16" t="str">
        <f t="shared" si="4"/>
        <v>…</v>
      </c>
      <c r="AG12" s="16">
        <f>AG11-AG13-AG14</f>
        <v>137.55744875231767</v>
      </c>
      <c r="AH12" s="16">
        <f>AH11-AH13-AH14</f>
        <v>-458.57427248406907</v>
      </c>
      <c r="AI12" s="16">
        <f>AI11-AI13-AI14</f>
        <v>-1298.3489512109811</v>
      </c>
      <c r="AJ12" s="16">
        <f>AJ11-AJ13-AJ14</f>
        <v>1080.8841460088513</v>
      </c>
      <c r="AK12" s="16">
        <f>AK11-AK13-AK14</f>
        <v>-4066.5504358793696</v>
      </c>
      <c r="AL12" s="16"/>
      <c r="AM12" s="16"/>
      <c r="AN12" s="16"/>
      <c r="AO12" s="44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</row>
    <row r="13" spans="1:266" s="8" customFormat="1" ht="25.5" hidden="1" outlineLevel="1">
      <c r="A13" s="28" t="s">
        <v>46</v>
      </c>
      <c r="B13" s="28" t="s">
        <v>48</v>
      </c>
      <c r="C13" s="43" t="s">
        <v>15</v>
      </c>
      <c r="D13" s="43" t="s">
        <v>15</v>
      </c>
      <c r="E13" s="16" t="s">
        <v>15</v>
      </c>
      <c r="F13" s="16" t="s">
        <v>15</v>
      </c>
      <c r="G13" s="16" t="s">
        <v>15</v>
      </c>
      <c r="H13" s="16" t="s">
        <v>15</v>
      </c>
      <c r="I13" s="16" t="s">
        <v>15</v>
      </c>
      <c r="J13" s="16" t="s">
        <v>15</v>
      </c>
      <c r="K13" s="16" t="s">
        <v>15</v>
      </c>
      <c r="L13" s="16" t="s">
        <v>15</v>
      </c>
      <c r="M13" s="16" t="s">
        <v>15</v>
      </c>
      <c r="N13" s="16" t="s">
        <v>15</v>
      </c>
      <c r="O13" s="16" t="s">
        <v>15</v>
      </c>
      <c r="P13" s="16" t="s">
        <v>15</v>
      </c>
      <c r="Q13" s="16" t="s">
        <v>15</v>
      </c>
      <c r="R13" s="16" t="s">
        <v>15</v>
      </c>
      <c r="S13" s="16" t="s">
        <v>15</v>
      </c>
      <c r="T13" s="16" t="s">
        <v>15</v>
      </c>
      <c r="U13" s="16" t="s">
        <v>15</v>
      </c>
      <c r="V13" s="16" t="s">
        <v>15</v>
      </c>
      <c r="W13" s="16" t="s">
        <v>15</v>
      </c>
      <c r="X13" s="16" t="s">
        <v>15</v>
      </c>
      <c r="Y13" s="16" t="s">
        <v>15</v>
      </c>
      <c r="Z13" s="16" t="s">
        <v>15</v>
      </c>
      <c r="AA13" s="16" t="s">
        <v>15</v>
      </c>
      <c r="AB13" s="16" t="s">
        <v>15</v>
      </c>
      <c r="AC13" s="16" t="s">
        <v>15</v>
      </c>
      <c r="AD13" s="16" t="s">
        <v>15</v>
      </c>
      <c r="AE13" s="16" t="s">
        <v>15</v>
      </c>
      <c r="AF13" s="16" t="s">
        <v>15</v>
      </c>
      <c r="AG13" s="16">
        <v>5008.0871767500003</v>
      </c>
      <c r="AH13" s="16">
        <v>5074.6087319000007</v>
      </c>
      <c r="AI13" s="16">
        <v>5430.1501533800001</v>
      </c>
      <c r="AJ13" s="16">
        <v>5966.4136637900001</v>
      </c>
      <c r="AK13" s="16">
        <v>6769.145671530001</v>
      </c>
      <c r="AL13" s="16" t="s">
        <v>15</v>
      </c>
      <c r="AM13" s="16" t="s">
        <v>15</v>
      </c>
      <c r="AN13" s="16" t="s">
        <v>15</v>
      </c>
      <c r="AO13" s="44" t="s">
        <v>15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</row>
    <row r="14" spans="1:266" s="8" customFormat="1" ht="26.25" hidden="1" outlineLevel="1" thickBot="1">
      <c r="A14" s="30" t="s">
        <v>47</v>
      </c>
      <c r="B14" s="30" t="s">
        <v>49</v>
      </c>
      <c r="C14" s="48" t="s">
        <v>15</v>
      </c>
      <c r="D14" s="48" t="s">
        <v>15</v>
      </c>
      <c r="E14" s="19" t="s">
        <v>15</v>
      </c>
      <c r="F14" s="19" t="s">
        <v>15</v>
      </c>
      <c r="G14" s="19" t="s">
        <v>15</v>
      </c>
      <c r="H14" s="19" t="s">
        <v>15</v>
      </c>
      <c r="I14" s="19" t="s">
        <v>15</v>
      </c>
      <c r="J14" s="19" t="s">
        <v>15</v>
      </c>
      <c r="K14" s="19" t="s">
        <v>15</v>
      </c>
      <c r="L14" s="19" t="s">
        <v>15</v>
      </c>
      <c r="M14" s="19" t="s">
        <v>15</v>
      </c>
      <c r="N14" s="19" t="s">
        <v>15</v>
      </c>
      <c r="O14" s="19" t="s">
        <v>15</v>
      </c>
      <c r="P14" s="19" t="s">
        <v>15</v>
      </c>
      <c r="Q14" s="19" t="s">
        <v>15</v>
      </c>
      <c r="R14" s="19" t="s">
        <v>15</v>
      </c>
      <c r="S14" s="19" t="s">
        <v>15</v>
      </c>
      <c r="T14" s="19" t="s">
        <v>15</v>
      </c>
      <c r="U14" s="19" t="s">
        <v>15</v>
      </c>
      <c r="V14" s="19" t="s">
        <v>15</v>
      </c>
      <c r="W14" s="19" t="s">
        <v>15</v>
      </c>
      <c r="X14" s="19" t="s">
        <v>15</v>
      </c>
      <c r="Y14" s="19" t="s">
        <v>15</v>
      </c>
      <c r="Z14" s="19" t="s">
        <v>15</v>
      </c>
      <c r="AA14" s="19" t="s">
        <v>15</v>
      </c>
      <c r="AB14" s="19" t="s">
        <v>15</v>
      </c>
      <c r="AC14" s="19" t="s">
        <v>15</v>
      </c>
      <c r="AD14" s="19" t="s">
        <v>15</v>
      </c>
      <c r="AE14" s="19" t="s">
        <v>15</v>
      </c>
      <c r="AF14" s="19" t="s">
        <v>15</v>
      </c>
      <c r="AG14" s="19">
        <v>1280.8955785900002</v>
      </c>
      <c r="AH14" s="19">
        <v>1270.6326114999999</v>
      </c>
      <c r="AI14" s="19">
        <v>1258.7564824200001</v>
      </c>
      <c r="AJ14" s="19">
        <v>1307.77253064</v>
      </c>
      <c r="AK14" s="19">
        <v>1320.90351027</v>
      </c>
      <c r="AL14" s="19" t="s">
        <v>15</v>
      </c>
      <c r="AM14" s="19" t="s">
        <v>15</v>
      </c>
      <c r="AN14" s="19" t="s">
        <v>15</v>
      </c>
      <c r="AO14" s="44" t="s">
        <v>15</v>
      </c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</row>
    <row r="15" spans="1:266" s="3" customFormat="1" ht="26.25" customHeight="1" collapsed="1">
      <c r="A15" s="25" t="s">
        <v>27</v>
      </c>
      <c r="B15" s="25" t="s">
        <v>34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49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</row>
    <row r="16" spans="1:266" s="5" customFormat="1" ht="16.5" customHeight="1">
      <c r="A16" s="26" t="s">
        <v>28</v>
      </c>
      <c r="B16" s="26" t="s">
        <v>28</v>
      </c>
      <c r="C16" s="50" t="s">
        <v>15</v>
      </c>
      <c r="D16" s="15" t="s">
        <v>15</v>
      </c>
      <c r="E16" s="15">
        <v>2700</v>
      </c>
      <c r="F16" s="15">
        <v>4100</v>
      </c>
      <c r="G16" s="15">
        <v>5700</v>
      </c>
      <c r="H16" s="15">
        <v>7200</v>
      </c>
      <c r="I16" s="15">
        <v>9500</v>
      </c>
      <c r="J16" s="15">
        <v>11700</v>
      </c>
      <c r="K16" s="15">
        <v>14500</v>
      </c>
      <c r="L16" s="15">
        <v>17500</v>
      </c>
      <c r="M16" s="15">
        <v>21000</v>
      </c>
      <c r="N16" s="15">
        <v>24500</v>
      </c>
      <c r="O16" s="15" t="s">
        <v>15</v>
      </c>
      <c r="P16" s="15" t="s">
        <v>15</v>
      </c>
      <c r="Q16" s="15">
        <v>30414.167999999998</v>
      </c>
      <c r="R16" s="15" t="s">
        <v>15</v>
      </c>
      <c r="S16" s="15" t="s">
        <v>15</v>
      </c>
      <c r="T16" s="15" t="s">
        <v>15</v>
      </c>
      <c r="U16" s="15" t="s">
        <v>15</v>
      </c>
      <c r="V16" s="15" t="s">
        <v>15</v>
      </c>
      <c r="W16" s="15" t="s">
        <v>15</v>
      </c>
      <c r="X16" s="15" t="s">
        <v>15</v>
      </c>
      <c r="Y16" s="15">
        <v>59630.346040000004</v>
      </c>
      <c r="Z16" s="15">
        <v>61069.534426999999</v>
      </c>
      <c r="AA16" s="15">
        <v>66312.33529399999</v>
      </c>
      <c r="AB16" s="15">
        <v>72438.245804999999</v>
      </c>
      <c r="AC16" s="15">
        <v>89425.319345298121</v>
      </c>
      <c r="AD16" s="15">
        <v>95652.415265542688</v>
      </c>
      <c r="AE16" s="15">
        <v>101350.12876373113</v>
      </c>
      <c r="AF16" s="15">
        <v>106993.34563233718</v>
      </c>
      <c r="AG16" s="15">
        <v>110791.65095024486</v>
      </c>
      <c r="AH16" s="15">
        <v>115329.42036532893</v>
      </c>
      <c r="AI16" s="15">
        <v>120631.75099873991</v>
      </c>
      <c r="AJ16" s="15">
        <v>123252.81736330106</v>
      </c>
      <c r="AK16" s="15">
        <v>130154.70262238043</v>
      </c>
      <c r="AL16" s="15">
        <v>135221.95109582137</v>
      </c>
      <c r="AM16" s="15">
        <v>141733.75466263079</v>
      </c>
      <c r="AN16" s="15">
        <v>139779.34877028625</v>
      </c>
      <c r="AO16" s="42">
        <f t="shared" ref="AO16:AO20" si="5">(AN16-AM16)/ABS(AM16)</f>
        <v>-1.3789276217204703E-2</v>
      </c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</row>
    <row r="17" spans="1:266" s="5" customFormat="1" ht="12" customHeight="1">
      <c r="A17" s="29" t="s">
        <v>31</v>
      </c>
      <c r="B17" s="29" t="s">
        <v>29</v>
      </c>
      <c r="C17" s="45" t="str">
        <f>IF(AND(C18="…",C19="…"),"…",SUM(C18,C19))</f>
        <v>…</v>
      </c>
      <c r="D17" s="17" t="str">
        <f t="shared" ref="D17:N17" si="6">IF(AND(D18="…",D19="…"),"…",SUM(D18,D19))</f>
        <v>…</v>
      </c>
      <c r="E17" s="17" t="str">
        <f t="shared" si="6"/>
        <v>…</v>
      </c>
      <c r="F17" s="17" t="str">
        <f t="shared" si="6"/>
        <v>…</v>
      </c>
      <c r="G17" s="17" t="str">
        <f t="shared" si="6"/>
        <v>…</v>
      </c>
      <c r="H17" s="17" t="str">
        <f t="shared" si="6"/>
        <v>…</v>
      </c>
      <c r="I17" s="17" t="str">
        <f t="shared" si="6"/>
        <v>…</v>
      </c>
      <c r="J17" s="17" t="str">
        <f t="shared" si="6"/>
        <v>…</v>
      </c>
      <c r="K17" s="17" t="str">
        <f t="shared" si="6"/>
        <v>…</v>
      </c>
      <c r="L17" s="17" t="str">
        <f t="shared" si="6"/>
        <v>…</v>
      </c>
      <c r="M17" s="17" t="str">
        <f t="shared" si="6"/>
        <v>…</v>
      </c>
      <c r="N17" s="17">
        <f t="shared" si="6"/>
        <v>16165.125</v>
      </c>
      <c r="O17" s="17">
        <f t="shared" ref="O17" si="7">IF(AND(O18="…",O19="…"),"…",SUM(O18,O19))</f>
        <v>17680.565999999999</v>
      </c>
      <c r="P17" s="17">
        <f t="shared" ref="P17" si="8">IF(AND(P18="…",P19="…"),"…",SUM(P18,P19))</f>
        <v>18239.296999999999</v>
      </c>
      <c r="Q17" s="17">
        <f t="shared" ref="Q17" si="9">IF(AND(Q18="…",Q19="…"),"…",SUM(Q18,Q19))</f>
        <v>17555.644</v>
      </c>
      <c r="R17" s="17">
        <f t="shared" ref="R17" si="10">IF(AND(R18="…",R19="…"),"…",SUM(R18,R19))</f>
        <v>16395.601999999999</v>
      </c>
      <c r="S17" s="17">
        <f t="shared" ref="S17" si="11">IF(AND(S18="…",S19="…"),"…",SUM(S18,S19))</f>
        <v>17498.771000000001</v>
      </c>
      <c r="T17" s="17">
        <f t="shared" ref="T17" si="12">IF(AND(T18="…",T19="…"),"…",SUM(T18,T19))</f>
        <v>19434.928</v>
      </c>
      <c r="U17" s="17">
        <f t="shared" ref="U17" si="13">IF(AND(U18="…",U19="…"),"…",SUM(U18,U19))</f>
        <v>21703.188999999998</v>
      </c>
      <c r="V17" s="17">
        <f t="shared" ref="V17" si="14">IF(AND(V18="…",V19="…"),"…",SUM(V18,V19))</f>
        <v>23975.66</v>
      </c>
      <c r="W17" s="17">
        <f t="shared" ref="W17" si="15">IF(AND(W18="…",W19="…"),"…",SUM(W18,W19))</f>
        <v>26422.941999999999</v>
      </c>
      <c r="X17" s="17">
        <f t="shared" ref="X17:Y17" si="16">IF(AND(X18="…",X19="…"),"…",SUM(X18,X19))</f>
        <v>27945.138999999999</v>
      </c>
      <c r="Y17" s="17">
        <f t="shared" si="16"/>
        <v>29064.928</v>
      </c>
      <c r="Z17" s="17">
        <f t="shared" ref="Z17" si="17">IF(AND(Z18="…",Z19="…"),"…",SUM(Z18,Z19))</f>
        <v>31221.941999999999</v>
      </c>
      <c r="AA17" s="17">
        <f t="shared" ref="AA17" si="18">IF(AND(AA18="…",AA19="…"),"…",SUM(AA18,AA19))</f>
        <v>34138.589999999997</v>
      </c>
      <c r="AB17" s="17">
        <f t="shared" ref="AB17" si="19">IF(AND(AB18="…",AB19="…"),"…",SUM(AB18,AB19))</f>
        <v>38703.964999999997</v>
      </c>
      <c r="AC17" s="17">
        <f t="shared" ref="AC17" si="20">IF(AND(AC18="…",AC19="…"),"…",SUM(AC18,AC19))</f>
        <v>54434.77341129812</v>
      </c>
      <c r="AD17" s="17">
        <f t="shared" ref="AD17" si="21">IF(AND(AD18="…",AD19="…"),"…",SUM(AD18,AD19))</f>
        <v>58681.786155542686</v>
      </c>
      <c r="AE17" s="17">
        <f t="shared" ref="AE17" si="22">IF(AND(AE18="…",AE19="…"),"…",SUM(AE18,AE19))</f>
        <v>62604.097069731142</v>
      </c>
      <c r="AF17" s="17">
        <f t="shared" ref="AF17" si="23">IF(AND(AF18="…",AF19="…"),"…",SUM(AF18,AF19))</f>
        <v>66281.235177337177</v>
      </c>
      <c r="AG17" s="17">
        <f t="shared" ref="AG17" si="24">IF(AND(AG18="…",AG19="…"),"…",SUM(AG18,AG19))</f>
        <v>69056.954253244854</v>
      </c>
      <c r="AH17" s="17">
        <f t="shared" ref="AH17:AI17" si="25">IF(AND(AH18="…",AH19="…"),"…",SUM(AH18,AH19))</f>
        <v>71865.276359328927</v>
      </c>
      <c r="AI17" s="17">
        <f t="shared" si="25"/>
        <v>75546.222638739913</v>
      </c>
      <c r="AJ17" s="17">
        <f t="shared" ref="AJ17" si="26">IF(AND(AJ18="…",AJ19="…"),"…",SUM(AJ18,AJ19))</f>
        <v>77520.774057301067</v>
      </c>
      <c r="AK17" s="17">
        <f t="shared" ref="AK17" si="27">IF(AND(AK18="…",AK19="…"),"…",SUM(AK18,AK19))</f>
        <v>81791.377034380435</v>
      </c>
      <c r="AL17" s="17">
        <f t="shared" ref="AL17" si="28">IF(AND(AL18="…",AL19="…"),"…",SUM(AL18,AL19))</f>
        <v>85738.275479821357</v>
      </c>
      <c r="AM17" s="17">
        <f>IF(AND(AM18="…",AM19="…"),"…",SUM(AM18,AM19))</f>
        <v>91036.806982630776</v>
      </c>
      <c r="AN17" s="17">
        <f>IF(AND(AN18="…",AN19="…"),"…",SUM(AN18,AN19))</f>
        <v>88559.948125286261</v>
      </c>
      <c r="AO17" s="44">
        <f t="shared" si="5"/>
        <v>-2.7207224631868782E-2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</row>
    <row r="18" spans="1:266" s="12" customFormat="1" ht="12.75">
      <c r="A18" s="31" t="s">
        <v>24</v>
      </c>
      <c r="B18" s="32" t="s">
        <v>17</v>
      </c>
      <c r="C18" s="9" t="s">
        <v>15</v>
      </c>
      <c r="D18" s="9" t="s">
        <v>15</v>
      </c>
      <c r="E18" s="9" t="s">
        <v>15</v>
      </c>
      <c r="F18" s="16" t="s">
        <v>15</v>
      </c>
      <c r="G18" s="16" t="s">
        <v>15</v>
      </c>
      <c r="H18" s="16" t="s">
        <v>15</v>
      </c>
      <c r="I18" s="16" t="s">
        <v>15</v>
      </c>
      <c r="J18" s="16" t="s">
        <v>15</v>
      </c>
      <c r="K18" s="16" t="s">
        <v>15</v>
      </c>
      <c r="L18" s="16" t="s">
        <v>15</v>
      </c>
      <c r="M18" s="16" t="s">
        <v>15</v>
      </c>
      <c r="N18" s="16">
        <v>16165.125</v>
      </c>
      <c r="O18" s="16">
        <v>17680.565999999999</v>
      </c>
      <c r="P18" s="16">
        <v>18239.296999999999</v>
      </c>
      <c r="Q18" s="16">
        <v>17555.644</v>
      </c>
      <c r="R18" s="16">
        <v>16395.601999999999</v>
      </c>
      <c r="S18" s="16">
        <v>17498.771000000001</v>
      </c>
      <c r="T18" s="16">
        <v>19434.928</v>
      </c>
      <c r="U18" s="16">
        <v>21703.188999999998</v>
      </c>
      <c r="V18" s="16">
        <v>23975.66</v>
      </c>
      <c r="W18" s="16">
        <v>26422.941999999999</v>
      </c>
      <c r="X18" s="16">
        <v>27945.138999999999</v>
      </c>
      <c r="Y18" s="16">
        <v>29064.928</v>
      </c>
      <c r="Z18" s="16">
        <v>31221.941999999999</v>
      </c>
      <c r="AA18" s="16">
        <v>34138.589999999997</v>
      </c>
      <c r="AB18" s="16">
        <v>38703.964999999997</v>
      </c>
      <c r="AC18" s="16">
        <v>42843.610999999997</v>
      </c>
      <c r="AD18" s="16">
        <v>46924.053999999996</v>
      </c>
      <c r="AE18" s="16">
        <v>50263.356</v>
      </c>
      <c r="AF18" s="16">
        <v>53051.131000000001</v>
      </c>
      <c r="AG18" s="16">
        <v>55017.286612389995</v>
      </c>
      <c r="AH18" s="16">
        <v>56828.765290830001</v>
      </c>
      <c r="AI18" s="16">
        <v>58117.08</v>
      </c>
      <c r="AJ18" s="16">
        <v>59010.788999999997</v>
      </c>
      <c r="AK18" s="16">
        <v>60103.864999999998</v>
      </c>
      <c r="AL18" s="16">
        <v>60371.245999999999</v>
      </c>
      <c r="AM18" s="16">
        <v>59224.226999999999</v>
      </c>
      <c r="AN18" s="16">
        <v>58275.141000000003</v>
      </c>
      <c r="AO18" s="44">
        <f t="shared" si="5"/>
        <v>-1.6025299916535774E-2</v>
      </c>
      <c r="AP18" s="9"/>
      <c r="AQ18" s="9"/>
      <c r="AR18" s="9"/>
      <c r="AS18" s="9"/>
      <c r="AT18" s="9"/>
      <c r="AU18" s="9"/>
      <c r="AV18" s="9"/>
      <c r="AW18" s="9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</row>
    <row r="19" spans="1:266" s="12" customFormat="1" ht="12.75">
      <c r="A19" s="33" t="s">
        <v>25</v>
      </c>
      <c r="B19" s="34" t="s">
        <v>23</v>
      </c>
      <c r="C19" s="51" t="s">
        <v>15</v>
      </c>
      <c r="D19" s="51" t="s">
        <v>15</v>
      </c>
      <c r="E19" s="51" t="s">
        <v>15</v>
      </c>
      <c r="F19" s="51" t="s">
        <v>15</v>
      </c>
      <c r="G19" s="51" t="s">
        <v>15</v>
      </c>
      <c r="H19" s="51" t="s">
        <v>15</v>
      </c>
      <c r="I19" s="51" t="s">
        <v>15</v>
      </c>
      <c r="J19" s="51" t="s">
        <v>15</v>
      </c>
      <c r="K19" s="51" t="s">
        <v>15</v>
      </c>
      <c r="L19" s="51" t="s">
        <v>15</v>
      </c>
      <c r="M19" s="51" t="s">
        <v>15</v>
      </c>
      <c r="N19" s="51" t="s">
        <v>15</v>
      </c>
      <c r="O19" s="51" t="s">
        <v>15</v>
      </c>
      <c r="P19" s="51" t="s">
        <v>15</v>
      </c>
      <c r="Q19" s="51" t="s">
        <v>15</v>
      </c>
      <c r="R19" s="38" t="s">
        <v>15</v>
      </c>
      <c r="S19" s="38" t="s">
        <v>15</v>
      </c>
      <c r="T19" s="38" t="s">
        <v>15</v>
      </c>
      <c r="U19" s="38" t="s">
        <v>15</v>
      </c>
      <c r="V19" s="38" t="s">
        <v>15</v>
      </c>
      <c r="W19" s="38" t="s">
        <v>15</v>
      </c>
      <c r="X19" s="38" t="s">
        <v>15</v>
      </c>
      <c r="Y19" s="38" t="s">
        <v>15</v>
      </c>
      <c r="Z19" s="38" t="s">
        <v>15</v>
      </c>
      <c r="AA19" s="38" t="s">
        <v>15</v>
      </c>
      <c r="AB19" s="38" t="s">
        <v>15</v>
      </c>
      <c r="AC19" s="38">
        <v>11591.162411298121</v>
      </c>
      <c r="AD19" s="38">
        <v>11757.73215554269</v>
      </c>
      <c r="AE19" s="38">
        <v>12340.741069731142</v>
      </c>
      <c r="AF19" s="38">
        <v>13230.104177337182</v>
      </c>
      <c r="AG19" s="38">
        <v>14039.667640854852</v>
      </c>
      <c r="AH19" s="38">
        <v>15036.511068498929</v>
      </c>
      <c r="AI19" s="38">
        <v>17429.142638739911</v>
      </c>
      <c r="AJ19" s="38">
        <v>18509.98505730107</v>
      </c>
      <c r="AK19" s="38">
        <v>21687.512034380434</v>
      </c>
      <c r="AL19" s="38">
        <v>25367.029479821358</v>
      </c>
      <c r="AM19" s="38">
        <v>31812.579982630774</v>
      </c>
      <c r="AN19" s="38">
        <v>30284.807125286254</v>
      </c>
      <c r="AO19" s="52">
        <f t="shared" si="5"/>
        <v>-4.8024173398657478E-2</v>
      </c>
      <c r="AP19" s="9"/>
      <c r="AQ19" s="9"/>
      <c r="AR19" s="9"/>
      <c r="AS19" s="9"/>
      <c r="AT19" s="9"/>
      <c r="AU19" s="9"/>
      <c r="AV19" s="9"/>
      <c r="AW19" s="9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</row>
    <row r="20" spans="1:266" s="8" customFormat="1" ht="26.25" thickBot="1">
      <c r="A20" s="30" t="s">
        <v>32</v>
      </c>
      <c r="B20" s="30" t="s">
        <v>30</v>
      </c>
      <c r="C20" s="48" t="s">
        <v>15</v>
      </c>
      <c r="D20" s="48" t="s">
        <v>15</v>
      </c>
      <c r="E20" s="19" t="s">
        <v>15</v>
      </c>
      <c r="F20" s="19" t="s">
        <v>15</v>
      </c>
      <c r="G20" s="19" t="s">
        <v>15</v>
      </c>
      <c r="H20" s="19" t="s">
        <v>15</v>
      </c>
      <c r="I20" s="19" t="s">
        <v>15</v>
      </c>
      <c r="J20" s="19" t="s">
        <v>15</v>
      </c>
      <c r="K20" s="19" t="s">
        <v>15</v>
      </c>
      <c r="L20" s="19" t="s">
        <v>15</v>
      </c>
      <c r="M20" s="19" t="s">
        <v>15</v>
      </c>
      <c r="N20" s="19" t="s">
        <v>15</v>
      </c>
      <c r="O20" s="19" t="s">
        <v>15</v>
      </c>
      <c r="P20" s="19" t="s">
        <v>15</v>
      </c>
      <c r="Q20" s="19">
        <v>12858.523999999999</v>
      </c>
      <c r="R20" s="19" t="s">
        <v>15</v>
      </c>
      <c r="S20" s="19" t="s">
        <v>15</v>
      </c>
      <c r="T20" s="19" t="s">
        <v>15</v>
      </c>
      <c r="U20" s="19" t="s">
        <v>15</v>
      </c>
      <c r="V20" s="19" t="s">
        <v>15</v>
      </c>
      <c r="W20" s="19" t="s">
        <v>15</v>
      </c>
      <c r="X20" s="19" t="s">
        <v>15</v>
      </c>
      <c r="Y20" s="19">
        <v>30565.41804</v>
      </c>
      <c r="Z20" s="19">
        <v>29847.592427</v>
      </c>
      <c r="AA20" s="19">
        <v>32173.745294</v>
      </c>
      <c r="AB20" s="19">
        <v>33734.280805000002</v>
      </c>
      <c r="AC20" s="19">
        <v>34990.545934000002</v>
      </c>
      <c r="AD20" s="19">
        <v>36970.629110000002</v>
      </c>
      <c r="AE20" s="19">
        <v>38746.031693999998</v>
      </c>
      <c r="AF20" s="19">
        <v>40712.110455000002</v>
      </c>
      <c r="AG20" s="19">
        <v>41734.696696999999</v>
      </c>
      <c r="AH20" s="19">
        <v>43464.144006000002</v>
      </c>
      <c r="AI20" s="19">
        <v>45085.528359999997</v>
      </c>
      <c r="AJ20" s="19">
        <v>45732.043306</v>
      </c>
      <c r="AK20" s="19">
        <v>48363.325588</v>
      </c>
      <c r="AL20" s="19">
        <v>49483.675616</v>
      </c>
      <c r="AM20" s="19">
        <v>50696.947679999997</v>
      </c>
      <c r="AN20" s="19">
        <v>51219.400645000002</v>
      </c>
      <c r="AO20" s="53">
        <f t="shared" si="5"/>
        <v>1.0305412631500739E-2</v>
      </c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</row>
    <row r="23" spans="1:266">
      <c r="AJ23" s="21"/>
      <c r="AK23" s="21"/>
      <c r="AL23" s="21"/>
      <c r="AM23" s="21"/>
      <c r="AN23" s="21"/>
    </row>
    <row r="24" spans="1:266" ht="36" customHeight="1"/>
  </sheetData>
  <phoneticPr fontId="15" type="noConversion"/>
  <pageMargins left="0.31496062992125984" right="0.23622047244094491" top="7.874015748031496E-2" bottom="7.874015748031496E-2" header="7.874015748031496E-2" footer="7.874015748031496E-2"/>
  <pageSetup paperSize="9" scale="58" orientation="landscape" r:id="rId1"/>
  <headerFooter alignWithMargins="0">
    <oddFooter>&amp;L&amp;10Statistique des assurances sociales suisses, OFAS, Schweizerische Sozialversicherungsstatistik, BSV&amp;R&amp;10&amp;A, &amp;D,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Säule 3a_Gelder Banken&amp;Versich.</vt:lpstr>
      <vt:lpstr>'Säule 3a_Gelder Banken&amp;Versich.'!Druckbereich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Schüpbach Salome BSV</dc:creator>
  <cp:lastModifiedBy>Schüpbach Salome BSV</cp:lastModifiedBy>
  <cp:lastPrinted>2019-09-03T07:19:09Z</cp:lastPrinted>
  <dcterms:created xsi:type="dcterms:W3CDTF">2018-08-31T07:46:38Z</dcterms:created>
  <dcterms:modified xsi:type="dcterms:W3CDTF">2023-11-29T13:47:35Z</dcterms:modified>
</cp:coreProperties>
</file>