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fileSharing readOnlyRecommended="1"/>
  <workbookPr defaultThemeVersion="166925"/>
  <mc:AlternateContent xmlns:mc="http://schemas.openxmlformats.org/markup-compatibility/2006">
    <mc:Choice Requires="x15">
      <x15ac:absPath xmlns:x15ac="http://schemas.microsoft.com/office/spreadsheetml/2010/11/ac" url="/Users/christianliesen/Sync/#_ZHAW_ISM/-d--Forschung/_Forschungsprojekte/--laufend-2020 Projekt IFI - Phase 2/BSV · EDK · GDK · SODK · Projekt IFI Phase 2/05 -- Abschlussbericht/"/>
    </mc:Choice>
  </mc:AlternateContent>
  <xr:revisionPtr revIDLastSave="0" documentId="13_ncr:1_{D6E86509-85D2-DD49-9D63-806486CE32DB}" xr6:coauthVersionLast="46" xr6:coauthVersionMax="46" xr10:uidLastSave="{00000000-0000-0000-0000-000000000000}"/>
  <workbookProtection workbookAlgorithmName="SHA-512" workbookHashValue="S9PjIPKTJ6N63+TTZ+qqhBZDi5M5T/8auHwYYFp0AXp1Q9xazYos9C0hqFXDvxb86oARxI7It153cJCYPfuing==" workbookSaltValue="rqrMulmixbyyUKyUJmjs0g==" workbookSpinCount="100000" lockStructure="1"/>
  <bookViews>
    <workbookView xWindow="5960" yWindow="520" windowWidth="30180" windowHeight="19160" xr2:uid="{00000000-000D-0000-FFFF-FFFF00000000}"/>
  </bookViews>
  <sheets>
    <sheet name="Riepilogo" sheetId="10" r:id="rId1"/>
    <sheet name="Passaggio 1" sheetId="4" r:id="rId2"/>
    <sheet name="Passaggio 2" sheetId="5" r:id="rId3"/>
    <sheet name="Passaggio 3" sheetId="6" r:id="rId4"/>
    <sheet name="Passaggio 4" sheetId="7" r:id="rId5"/>
    <sheet name="Esempio FIAS" sheetId="2" r:id="rId6"/>
    <sheet name="Tabelle 4 e 5 del rapporto" sheetId="3" r:id="rId7"/>
    <sheet name="Correzione dei costi" sheetId="11" r:id="rId8"/>
    <sheet name="Differenze salariali" sheetId="1" r:id="rId9"/>
    <sheet name="GSR" sheetId="13" r:id="rId10"/>
    <sheet name="FIAS" sheetId="14" r:id="rId11"/>
    <sheet name="FPA" sheetId="15" r:id="rId12"/>
    <sheet name="OMP" sheetId="16" r:id="rId13"/>
    <sheet name="TAFF" sheetId="17" r:id="rId14"/>
    <sheet name="OTAF" sheetId="18" r:id="rId15"/>
    <sheet name="UNIS" sheetId="19" r:id="rId16"/>
    <sheet name="CHUV" sheetId="20" r:id="rId17"/>
    <sheet name="FIVTI" sheetId="21" r:id="rId18"/>
    <sheet name="aaa" sheetId="22" r:id="rId19"/>
  </sheets>
  <externalReferences>
    <externalReference r:id="rId20"/>
  </externalReferenc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22" l="1"/>
  <c r="G16" i="21"/>
  <c r="G16" i="20"/>
  <c r="G16" i="19"/>
  <c r="G16" i="18"/>
  <c r="G16" i="17"/>
  <c r="G16" i="16"/>
  <c r="G16" i="15"/>
  <c r="G16" i="14"/>
  <c r="G16" i="13"/>
  <c r="E24" i="11"/>
  <c r="I24" i="11"/>
  <c r="E23" i="11"/>
  <c r="I23" i="11"/>
  <c r="E22" i="11"/>
  <c r="I22" i="11"/>
  <c r="E21" i="11"/>
  <c r="E20" i="11"/>
  <c r="I20" i="11"/>
  <c r="G10" i="6"/>
  <c r="F10" i="6"/>
  <c r="G9" i="6"/>
  <c r="F9" i="6"/>
  <c r="G8" i="6"/>
  <c r="G7" i="6" s="1"/>
  <c r="F8" i="6"/>
  <c r="F7" i="6" s="1"/>
  <c r="AR94" i="3"/>
  <c r="AQ94" i="3"/>
  <c r="AR93" i="3"/>
  <c r="AQ93" i="3"/>
  <c r="AR92" i="3"/>
  <c r="AQ92" i="3"/>
  <c r="AR91" i="3"/>
  <c r="AQ91" i="3"/>
  <c r="AL53" i="3"/>
  <c r="AJ53" i="3"/>
  <c r="AK53" i="3"/>
  <c r="AL52" i="3"/>
  <c r="AK52" i="3"/>
  <c r="AJ52" i="3"/>
  <c r="G28" i="2"/>
</calcChain>
</file>

<file path=xl/sharedStrings.xml><?xml version="1.0" encoding="utf-8"?>
<sst xmlns="http://schemas.openxmlformats.org/spreadsheetml/2006/main" count="997" uniqueCount="358">
  <si>
    <t>FIAS</t>
  </si>
  <si>
    <t>erbrachte Leistungen pro Woche (über alle Kinder)</t>
  </si>
  <si>
    <t>Arbeits-stunden</t>
  </si>
  <si>
    <t>Personal-aufwand</t>
  </si>
  <si>
    <t>Total</t>
  </si>
  <si>
    <t>gesamtes Personal</t>
  </si>
  <si>
    <t>medizinisch-therapeutisches Personal</t>
  </si>
  <si>
    <t>anderes Personal</t>
  </si>
  <si>
    <t>Arbeit mit dem Kind</t>
  </si>
  <si>
    <t>8'163 CHF</t>
  </si>
  <si>
    <t>Eltern, Kind nicht anwesend</t>
  </si>
  <si>
    <r>
      <t xml:space="preserve">anderes 
</t>
    </r>
    <r>
      <rPr>
        <sz val="9"/>
        <color theme="1"/>
        <rFont val="Arial"/>
        <family val="2"/>
      </rPr>
      <t>(weder Kind noch Eltern anwesend)</t>
    </r>
  </si>
  <si>
    <t>191 h</t>
  </si>
  <si>
    <t>8'988 CHF</t>
  </si>
  <si>
    <t>Infrastrukturkosten Total</t>
  </si>
  <si>
    <t>ð</t>
  </si>
  <si>
    <t>Abfragemaske Personalstamm im Erfassungsraster</t>
  </si>
  <si>
    <t>Person</t>
  </si>
  <si>
    <t>Berufskategorie</t>
  </si>
  <si>
    <t>Beschäftigungsart</t>
  </si>
  <si>
    <t>Anstellungs-grad</t>
  </si>
  <si>
    <t>Anstellungs-umfang IFI</t>
  </si>
  <si>
    <t>Jahressalär (Brutto)</t>
  </si>
  <si>
    <t>Stundenlohn (Brutto)</t>
  </si>
  <si>
    <t>Stundenein-satz IFI</t>
  </si>
  <si>
    <t>Eindeutiges Kürzel, um jede Person zu kenn-zeichnen</t>
  </si>
  <si>
    <t>Bitte wählen sie aus der Liste und füllen Sie dann die gelb markierten Felder aus:
- fest angestellt
- zum Stundenansatz</t>
  </si>
  <si>
    <t>Bitte geben Sie den Anstellungs-grad in % an:</t>
  </si>
  <si>
    <t>Wie viel Anstellungs-grad ist für IFI vorgesehen:</t>
  </si>
  <si>
    <t xml:space="preserve">Bitte geben Sie das Jahres-salär inkl. Sozialabgaben und 13. Monats-lohn an: </t>
  </si>
  <si>
    <t>Bitte geben Sie den Stundenlohn inkl. Sozialabgaben sowie Ferien- und Feiertags-entschädigung an:</t>
  </si>
  <si>
    <r>
      <t>Bitte geben Sie an, wie viele Stunden</t>
    </r>
    <r>
      <rPr>
        <i/>
        <sz val="9"/>
        <rFont val="Arial"/>
        <family val="2"/>
      </rPr>
      <t xml:space="preserve"> pro Monat</t>
    </r>
    <r>
      <rPr>
        <i/>
        <sz val="9"/>
        <color theme="1"/>
        <rFont val="Arial"/>
        <family val="2"/>
      </rPr>
      <t xml:space="preserve"> die Person in IFI eingesetzt ist:</t>
    </r>
  </si>
  <si>
    <t>Salär für IFI</t>
  </si>
  <si>
    <t>Jahressalär für 100%</t>
  </si>
  <si>
    <t>abc</t>
  </si>
  <si>
    <t>zum Stundenansatz</t>
  </si>
  <si>
    <t>def</t>
  </si>
  <si>
    <t>fest angestellt</t>
  </si>
  <si>
    <r>
      <rPr>
        <b/>
        <u/>
        <sz val="10"/>
        <color rgb="FFFF0000"/>
        <rFont val="Arial"/>
        <family val="2"/>
      </rPr>
      <t>Schritt 1:</t>
    </r>
    <r>
      <rPr>
        <b/>
        <sz val="10"/>
        <color rgb="FFFF0000"/>
        <rFont val="Arial"/>
        <family val="2"/>
      </rPr>
      <t xml:space="preserve"> Berechnung personenspezifischer Stundenlohn (brutto) </t>
    </r>
  </si>
  <si>
    <t xml:space="preserve">entpsricht der Angabe </t>
  </si>
  <si>
    <t>30.00 CHF / h</t>
  </si>
  <si>
    <r>
      <rPr>
        <i/>
        <sz val="10"/>
        <color theme="1"/>
        <rFont val="Arial"/>
        <family val="2"/>
      </rPr>
      <t>mittels Nettojahresarbeitszeit:</t>
    </r>
    <r>
      <rPr>
        <sz val="10"/>
        <color theme="1"/>
        <rFont val="Arial"/>
        <family val="2"/>
      </rPr>
      <t xml:space="preserve"> 40'000 CHF / (60% x 1'880h) =</t>
    </r>
  </si>
  <si>
    <t>35.46 CHF / h</t>
  </si>
  <si>
    <t>Nettojahresabreitszeit ist von den Zentren erfargt worden; im Bsp. 1'880h).</t>
  </si>
  <si>
    <t>Abfragemaske Personaleinsatz einer typischen Arbeitswoche im Erfassungsraster</t>
  </si>
  <si>
    <t>Setting</t>
  </si>
  <si>
    <t>im Zentrum</t>
  </si>
  <si>
    <t>zu Hause</t>
  </si>
  <si>
    <t>telemedizinisch</t>
  </si>
  <si>
    <t>anderer Ort</t>
  </si>
  <si>
    <t xml:space="preserve">Bitte gleiches Kürzel wie im Personal-stamm </t>
  </si>
  <si>
    <t>per Telefon, Videokonferenz usw., keine Anwesenheit vor Ort</t>
  </si>
  <si>
    <t>z.B. in Schule, Kindergarten, Spielgruppe, Spielplatz, Öffentlichkeit</t>
  </si>
  <si>
    <t>Kind in der 1:1-Intervention</t>
  </si>
  <si>
    <t>2 h</t>
  </si>
  <si>
    <t>Kind im Gruppensetting (kein 1:1)</t>
  </si>
  <si>
    <t>1 h</t>
  </si>
  <si>
    <t>anderes (weder Kind noch Eltern anwesend)</t>
  </si>
  <si>
    <t>3 h</t>
  </si>
  <si>
    <t>4 h</t>
  </si>
  <si>
    <t>1h</t>
  </si>
  <si>
    <r>
      <rPr>
        <b/>
        <u/>
        <sz val="10"/>
        <color rgb="FFFF0000"/>
        <rFont val="Arial"/>
        <family val="2"/>
      </rPr>
      <t>Schritt 2:</t>
    </r>
    <r>
      <rPr>
        <b/>
        <sz val="10"/>
        <color rgb="FFFF0000"/>
        <rFont val="Arial"/>
        <family val="2"/>
      </rPr>
      <t xml:space="preserve"> Monetarsieriung des Personaleinsatzes:</t>
    </r>
    <r>
      <rPr>
        <i/>
        <sz val="10"/>
        <color rgb="FFFF0000"/>
        <rFont val="Arial"/>
        <family val="2"/>
      </rPr>
      <t xml:space="preserve"> Stunden werden mit dem personenspezifischen Stundenlohn (brutto) multipliziert.</t>
    </r>
  </si>
  <si>
    <t>2h x 30 CHF / h = 60 CHF</t>
  </si>
  <si>
    <t>30 CHF</t>
  </si>
  <si>
    <t>3h x 35.46 CHF / h = 106 CHF</t>
  </si>
  <si>
    <t>142 CHF</t>
  </si>
  <si>
    <t>71 CHF</t>
  </si>
  <si>
    <t>35 CHF</t>
  </si>
  <si>
    <t>106 CHF</t>
  </si>
  <si>
    <r>
      <rPr>
        <b/>
        <u/>
        <sz val="10"/>
        <color rgb="FFFF0000"/>
        <rFont val="Arial"/>
        <family val="2"/>
      </rPr>
      <t>Schritt 3:</t>
    </r>
    <r>
      <rPr>
        <b/>
        <sz val="10"/>
        <color rgb="FFFF0000"/>
        <rFont val="Arial"/>
        <family val="2"/>
      </rPr>
      <t xml:space="preserve"> Übertragung in zusammenfassende Tabelle</t>
    </r>
  </si>
  <si>
    <t>Monetarisierter Personaleinsatz wird nach Lesitungsart und Berufskategorie aufaddiert.</t>
  </si>
  <si>
    <t>Abfragemaske Infrastrukturkosten</t>
  </si>
  <si>
    <r>
      <rPr>
        <b/>
        <sz val="10"/>
        <color theme="1"/>
        <rFont val="Arial"/>
        <family val="2"/>
      </rPr>
      <t xml:space="preserve">Wir interessieren uns auch für den jährlichen Aufwand für materielle Infrastruktur </t>
    </r>
    <r>
      <rPr>
        <b/>
        <i/>
        <sz val="10"/>
        <color theme="1"/>
        <rFont val="Arial"/>
        <family val="2"/>
      </rPr>
      <t>anteilig</t>
    </r>
    <r>
      <rPr>
        <b/>
        <sz val="10"/>
        <color theme="1"/>
        <rFont val="Arial"/>
        <family val="2"/>
      </rPr>
      <t xml:space="preserve"> für </t>
    </r>
    <r>
      <rPr>
        <b/>
        <sz val="10"/>
        <rFont val="Arial"/>
        <family val="2"/>
      </rPr>
      <t>IFI.
Es genügen hier sehr grobe Angaben.</t>
    </r>
    <r>
      <rPr>
        <sz val="10"/>
        <color theme="1"/>
        <rFont val="Arial"/>
        <family val="2"/>
      </rPr>
      <t xml:space="preserve">
Unter Infrastruktur fallen:
- Gebäude und Räume (Abschreibungen oder Mietzins, </t>
    </r>
    <r>
      <rPr>
        <u/>
        <sz val="10"/>
        <color theme="1"/>
        <rFont val="Arial"/>
        <family val="2"/>
      </rPr>
      <t>keine</t>
    </r>
    <r>
      <rPr>
        <sz val="10"/>
        <color theme="1"/>
        <rFont val="Arial"/>
        <family val="2"/>
      </rPr>
      <t xml:space="preserve"> direkten Investitionskosten)
- Unterhalt
- Material 
- Technik
- Verpflegung
Sie können ein Total angeben oder detailliertere Angaben machen. Entsprechend der Erfolgsrechnung, Umlage der Gemeinkosten auf das IFI-Programm usw.: wie die Zahlen grad vorliegen. 
Nehmen Sie das letzte Bezugsjahr.</t>
    </r>
  </si>
  <si>
    <t>Die Kosten von materieller Infrastruktur belaufen sich beispielgebend auf jährlich:</t>
  </si>
  <si>
    <t xml:space="preserve">
TOTAL: 200'000</t>
  </si>
  <si>
    <r>
      <rPr>
        <b/>
        <u/>
        <sz val="10"/>
        <color rgb="FFFF0000"/>
        <rFont val="Arial"/>
        <family val="2"/>
      </rPr>
      <t>Schritt 4:</t>
    </r>
    <r>
      <rPr>
        <b/>
        <sz val="10"/>
        <color rgb="FFFF0000"/>
        <rFont val="Arial"/>
        <family val="2"/>
      </rPr>
      <t xml:space="preserve"> Berechnung der wöchentlichen Infrastrukturkosten</t>
    </r>
  </si>
  <si>
    <t>Infrastrukturkosten dividiert durch Anzahl Förderwochen</t>
  </si>
  <si>
    <t>pro Förderwoche (40 Wochen)</t>
  </si>
  <si>
    <t>200'000 : 40 =</t>
  </si>
  <si>
    <t>aaa</t>
  </si>
  <si>
    <t>ARES</t>
  </si>
  <si>
    <t>CHUV</t>
  </si>
  <si>
    <t>FIVTI</t>
  </si>
  <si>
    <t>GSR</t>
  </si>
  <si>
    <t>OMP</t>
  </si>
  <si>
    <t>OTAF</t>
  </si>
  <si>
    <t>TAFF</t>
  </si>
  <si>
    <t>UNIS</t>
  </si>
  <si>
    <t>k.A.</t>
  </si>
  <si>
    <t>50-60</t>
  </si>
  <si>
    <t>sup.</t>
  </si>
  <si>
    <t>Min.</t>
  </si>
  <si>
    <t>Max.</t>
  </si>
  <si>
    <t>FPA</t>
  </si>
  <si>
    <t xml:space="preserve">  GSR &gt;&gt;</t>
  </si>
  <si>
    <t xml:space="preserve">  FPA &gt;&gt;</t>
  </si>
  <si>
    <t xml:space="preserve">&lt;&lt; FIAS  </t>
  </si>
  <si>
    <t xml:space="preserve">&lt;&lt; FIVTI  </t>
  </si>
  <si>
    <t xml:space="preserve">  aaa &gt;&gt;</t>
  </si>
  <si>
    <t xml:space="preserve">&lt;&lt; CHUV  </t>
  </si>
  <si>
    <t xml:space="preserve">  FIVTI &gt;&gt;</t>
  </si>
  <si>
    <t xml:space="preserve">&lt;&lt; UNIS  </t>
  </si>
  <si>
    <t xml:space="preserve">  CHUV &gt;&gt;</t>
  </si>
  <si>
    <t xml:space="preserve">&lt;&lt; OTAF  </t>
  </si>
  <si>
    <t xml:space="preserve">  UNIS &gt;&gt;</t>
  </si>
  <si>
    <t xml:space="preserve">&lt;&lt; TAFF  </t>
  </si>
  <si>
    <t xml:space="preserve">  OTAF &gt;&gt;</t>
  </si>
  <si>
    <t xml:space="preserve">&lt;&lt; OMP  </t>
  </si>
  <si>
    <t xml:space="preserve">  TAFF &gt;&gt;</t>
  </si>
  <si>
    <t xml:space="preserve">&lt;&lt; FPA  </t>
  </si>
  <si>
    <t xml:space="preserve">  OMP &gt;&gt;</t>
  </si>
  <si>
    <t xml:space="preserve">&lt;&lt; GSR  </t>
  </si>
  <si>
    <t>med.</t>
  </si>
  <si>
    <t>and</t>
  </si>
  <si>
    <r>
      <t xml:space="preserve">2.5 + 5.7 + 9.6 = </t>
    </r>
    <r>
      <rPr>
        <b/>
        <u/>
        <sz val="10"/>
        <color theme="0"/>
        <rFont val="Arial"/>
        <family val="2"/>
      </rPr>
      <t>17.8</t>
    </r>
  </si>
  <si>
    <t>UNIS (inkl. ARES)</t>
  </si>
  <si>
    <t>57 ± 24</t>
  </si>
  <si>
    <t xml:space="preserve">11–99 </t>
  </si>
  <si>
    <t xml:space="preserve">30–173 </t>
  </si>
  <si>
    <t>81 ± 33</t>
  </si>
  <si>
    <t xml:space="preserve">58–147 </t>
  </si>
  <si>
    <t xml:space="preserve"> 101 ± 32 </t>
  </si>
  <si>
    <t>30.00 CHF/h</t>
  </si>
  <si>
    <t>35.46 CHF/h</t>
  </si>
  <si>
    <t>2h × 30 CHF/h = 60 CHF</t>
  </si>
  <si>
    <t>3h × 35.46 CHF/h = 106 CHF</t>
  </si>
  <si>
    <t>200'000 ÷ 40 =</t>
  </si>
  <si>
    <r>
      <t xml:space="preserve">  50 ÷ 20 = </t>
    </r>
    <r>
      <rPr>
        <b/>
        <sz val="10"/>
        <color theme="1"/>
        <rFont val="Arial"/>
        <family val="2"/>
      </rPr>
      <t>2.5</t>
    </r>
  </si>
  <si>
    <r>
      <t xml:space="preserve">113 ÷ 20 = </t>
    </r>
    <r>
      <rPr>
        <b/>
        <sz val="10"/>
        <color theme="1"/>
        <rFont val="Arial"/>
        <family val="2"/>
      </rPr>
      <t>5.7</t>
    </r>
  </si>
  <si>
    <r>
      <t xml:space="preserve">191 ÷ 20 = </t>
    </r>
    <r>
      <rPr>
        <b/>
        <sz val="10"/>
        <color theme="1"/>
        <rFont val="Arial"/>
        <family val="2"/>
      </rPr>
      <t>9.6</t>
    </r>
  </si>
  <si>
    <r>
      <t xml:space="preserve">25 ÷ 20 = </t>
    </r>
    <r>
      <rPr>
        <b/>
        <sz val="10"/>
        <color theme="1"/>
        <rFont val="Arial"/>
        <family val="2"/>
      </rPr>
      <t>1.3</t>
    </r>
  </si>
  <si>
    <r>
      <t xml:space="preserve">22 ÷ 20 = </t>
    </r>
    <r>
      <rPr>
        <b/>
        <sz val="10"/>
        <color theme="1"/>
        <rFont val="Arial"/>
        <family val="2"/>
      </rPr>
      <t>1.1</t>
    </r>
  </si>
  <si>
    <r>
      <t xml:space="preserve">  3 ÷ 20 = </t>
    </r>
    <r>
      <rPr>
        <b/>
        <sz val="10"/>
        <color theme="1"/>
        <rFont val="Arial"/>
        <family val="2"/>
      </rPr>
      <t>0.2</t>
    </r>
  </si>
  <si>
    <r>
      <t xml:space="preserve">44 ÷ 20 = </t>
    </r>
    <r>
      <rPr>
        <b/>
        <sz val="10"/>
        <color theme="1"/>
        <rFont val="Arial"/>
        <family val="2"/>
      </rPr>
      <t>2.2</t>
    </r>
  </si>
  <si>
    <r>
      <t xml:space="preserve">65 ÷ 20 = </t>
    </r>
    <r>
      <rPr>
        <b/>
        <sz val="10"/>
        <color theme="1"/>
        <rFont val="Arial"/>
        <family val="2"/>
      </rPr>
      <t>3.3</t>
    </r>
  </si>
  <si>
    <r>
      <t xml:space="preserve">  4 ÷ 20 = </t>
    </r>
    <r>
      <rPr>
        <b/>
        <sz val="10"/>
        <color theme="1"/>
        <rFont val="Arial"/>
        <family val="2"/>
      </rPr>
      <t>0.2</t>
    </r>
  </si>
  <si>
    <r>
      <t xml:space="preserve">83 ÷ 20 = </t>
    </r>
    <r>
      <rPr>
        <b/>
        <sz val="10"/>
        <color theme="1"/>
        <rFont val="Arial"/>
        <family val="2"/>
      </rPr>
      <t>4.2</t>
    </r>
  </si>
  <si>
    <r>
      <t xml:space="preserve">61 ÷ 20 = </t>
    </r>
    <r>
      <rPr>
        <b/>
        <sz val="10"/>
        <color theme="1"/>
        <rFont val="Arial"/>
        <family val="2"/>
      </rPr>
      <t>3.1</t>
    </r>
  </si>
  <si>
    <r>
      <t xml:space="preserve">47 ÷ 20 = </t>
    </r>
    <r>
      <rPr>
        <b/>
        <sz val="10"/>
        <color theme="1"/>
        <rFont val="Arial"/>
        <family val="2"/>
      </rPr>
      <t>2.4</t>
    </r>
  </si>
  <si>
    <r>
      <t xml:space="preserve">(82 + 108 +105) ÷ 3 = </t>
    </r>
    <r>
      <rPr>
        <b/>
        <sz val="10"/>
        <color theme="1"/>
        <rFont val="Arial"/>
        <family val="2"/>
      </rPr>
      <t>98.33</t>
    </r>
  </si>
  <si>
    <r>
      <t xml:space="preserve">(82 ÷ 170 + 108 ÷ 138 + 105 ÷ 125) ÷ 3 × 111 = </t>
    </r>
    <r>
      <rPr>
        <b/>
        <sz val="10"/>
        <color theme="1"/>
        <rFont val="Arial"/>
        <family val="2"/>
      </rPr>
      <t>77.88</t>
    </r>
  </si>
  <si>
    <t>Questo allegato comprende tre parti:</t>
  </si>
  <si>
    <t xml:space="preserve">  Allegato A)  Costi IPI determinati</t>
  </si>
  <si>
    <t>descrive  come sono stati raccolti i dati presso i fornitori IPI e calcolati i costi attuali dell'IPI</t>
  </si>
  <si>
    <t xml:space="preserve">  Allegato B)  Costi IPI corretti</t>
  </si>
  <si>
    <t xml:space="preserve">  Allegato C)  Dati di partenza rettificati</t>
  </si>
  <si>
    <t>propone per ogni centro una sintesi delle condizioni quadro, dell'organico, del piano di servizio, dei costi del personale e dell'infrastruttura</t>
  </si>
  <si>
    <t>Nella griglia di inserimento sono stati chiesti  
  a)  l'organico del personale, 
  b)  il piano di servizio  di una settimana IPI tipica e
  c)  i costi relativi all'infrastruttura
dei fornitori IPI. 
Tramite le indicazioni dell'organico è stato calcolato un salario orario (lordo). Grazie a questo salario orario è stato monetarizzato l'impiego di personale di una settimana IPI tipica. I costi dell'infrastruttura sono pure stati ripartiti su una settimana IPI. 
Le maschere di interrogazione nella griglia di immissione compilate dai centri e la procedura vengono spiegate in modo esemplare nelle tabelle Passaggio 1 fino a Passaggio 4.</t>
  </si>
  <si>
    <t>Passaggio 1</t>
  </si>
  <si>
    <t>Passaggio 2</t>
  </si>
  <si>
    <t>Passaggio 3</t>
  </si>
  <si>
    <t>Passaggio 4</t>
  </si>
  <si>
    <t>Torna a inizio pagina</t>
  </si>
  <si>
    <t>Dopo i passaggi da 1 a 4 si sono potuti calcolare 
  a)  i costi totali nella tabella 4 (v. pagina 11s. nel rapporto),
  b)  le prestazioni fornite per settimana di intervento nelle tabelle 4 e 5 (v. pagine 11s., 14s.)
  c)  e di conseguenza i costi per bambino nella tabella 4 (v. pagine 11 s.)
per ogni fornitore IFI. 
La procedura è illustrata nelle tabelle "Esempio FIAS" e  «Tabelle 4 e 5 del rapporto» prendendo come esempio il centro FIAS e vale analogamente per gli altri centri.
I numeri in grassetto si ritrovano nelle tabelle 4 e 5 nel rapporto. 
L'onere vincolante estraneo al fornitore di prestazione della tabella 4 è stato chiesto direttamente. Per quest'onere non vi sono dunque calcoli.</t>
  </si>
  <si>
    <t>Esempio FIAS</t>
  </si>
  <si>
    <t>Tabelle 4 e 5 del rapporto</t>
  </si>
  <si>
    <t>Correzione dei costi</t>
  </si>
  <si>
    <t>Differenze salariali</t>
  </si>
  <si>
    <t>Allegato C) Dati di partenza rettificati</t>
  </si>
  <si>
    <t xml:space="preserve">Questo allegato comprende due tabelle per centro
  1)  una tabella con il quadro generale, l'organico e le spese di infrastruttura
  2)  la tabella intermedia con indicazioni concernenti il piano di servizio  e la sua monetarizzazione </t>
  </si>
  <si>
    <t>a) Maschera di interrogazione: Organico presso il fornitore IPI</t>
  </si>
  <si>
    <t xml:space="preserve">  Passaggio 2 &gt;&gt;</t>
  </si>
  <si>
    <t>Persona</t>
  </si>
  <si>
    <t>Abbreviazione univoca, per identificare ogni persona</t>
  </si>
  <si>
    <t>Persona_1</t>
  </si>
  <si>
    <t>Persona_2</t>
  </si>
  <si>
    <r>
      <rPr>
        <b/>
        <u/>
        <sz val="11"/>
        <color rgb="FFFF0000"/>
        <rFont val="Arial"/>
        <family val="2"/>
      </rPr>
      <t>Passaggio 1:</t>
    </r>
    <r>
      <rPr>
        <b/>
        <sz val="11"/>
        <color rgb="FFFF0000"/>
        <rFont val="Arial"/>
        <family val="2"/>
      </rPr>
      <t xml:space="preserve"> Calcolo del salario orario specifico della persona (lordo) </t>
    </r>
  </si>
  <si>
    <t>calcolato 40'000 CHF ÷ (60% × 1'880 h) =</t>
  </si>
  <si>
    <t>Personale medico-terapeutico</t>
  </si>
  <si>
    <t>Personale pedagogico-terapeutico, in formazione</t>
  </si>
  <si>
    <t>Categoria professionale</t>
  </si>
  <si>
    <t>Scelga dalla lista:
- personale pedagogico-terapeutico
- personale pedagogico-terapeutico in formazione
- personale medico-terapeutico 
- personale medico-terapeutico in formazione
- altro personale</t>
  </si>
  <si>
    <t>Tipo di occupazione</t>
  </si>
  <si>
    <t>Scelga dalla lista e riempia i campi in giallo:
- impiego fisso
- a ore</t>
  </si>
  <si>
    <t>a ore</t>
  </si>
  <si>
    <t>impiego fisso</t>
  </si>
  <si>
    <t xml:space="preserve">corrisponde alle indicazioni </t>
  </si>
  <si>
    <t>Grado di occupazione</t>
  </si>
  <si>
    <t>Indichi il grado di occupazione in %:</t>
  </si>
  <si>
    <t>Parte di occupazione IPI</t>
  </si>
  <si>
    <t>Che grado di occupazione è previstio per IPI:</t>
  </si>
  <si>
    <t>Salario annuo lordo</t>
  </si>
  <si>
    <t>Indichi il salario annuo inclusi tredicesima e contributi sociali:</t>
  </si>
  <si>
    <t>Salario orario lordo</t>
  </si>
  <si>
    <t>Indichi il salario orario inclusi contributi sociali e indennizzo per vacanze e giorni festivi:</t>
  </si>
  <si>
    <t>Impiego orario IPI</t>
  </si>
  <si>
    <t>Indichi quante ore al mese la persona lavora per IPI:</t>
  </si>
  <si>
    <t>Torna al Riepilogo</t>
  </si>
  <si>
    <t>Numero di posti</t>
  </si>
  <si>
    <t>Organico</t>
  </si>
  <si>
    <t>Numero di persone</t>
  </si>
  <si>
    <t>Totale</t>
  </si>
  <si>
    <t>Personale pedagogico-terapeutico</t>
  </si>
  <si>
    <t>di cui in formazione</t>
  </si>
  <si>
    <t>Personale pedagogico</t>
  </si>
  <si>
    <t>Personale di altro tipo</t>
  </si>
  <si>
    <t xml:space="preserve">Spese per il personale (in fr.) </t>
  </si>
  <si>
    <t>Salario annuo (lordo, in fr., al 100 %)</t>
  </si>
  <si>
    <t>8 posti nell'anno intensivo e 8 nell'anno della scuola dell'infanzia</t>
  </si>
  <si>
    <t>GSR: Quadro generale, organico e spese di infrastruttura</t>
  </si>
  <si>
    <t>TAFF: Quadro generale, organico e spese di infrastruttura</t>
  </si>
  <si>
    <t>OTAF: Quadro generale, organico e spese di infrastruttura</t>
  </si>
  <si>
    <t>UNIS: Quadro generale, organico e spese di infrastruttura</t>
  </si>
  <si>
    <t>CHUV: Quadro generale, organico e spese di infrastruttura</t>
  </si>
  <si>
    <t>FIVTI: Quadro generale, organico e spese di infrastruttura</t>
  </si>
  <si>
    <t>aaa: Quadro generale, organico e spese di infrastruttura</t>
  </si>
  <si>
    <t>FIAS: Quadro generale, organico e spese di infrastruttura</t>
  </si>
  <si>
    <t>FPA: Quadro generale, organico e spese di infrastruttura</t>
  </si>
  <si>
    <t>OMP: Quadro generale, organico e spese di infrastruttura</t>
  </si>
  <si>
    <t>Costi totali di infrastruttura</t>
  </si>
  <si>
    <t>per settimana di intervento (42 sett.)</t>
  </si>
  <si>
    <t>per settimana di intervento (44 sett.)</t>
  </si>
  <si>
    <t>per settimana di intervento (47 sett.)</t>
  </si>
  <si>
    <t>per settimana di intervento (40 sett.)</t>
  </si>
  <si>
    <t>per settimana di intervento (45 sett.)</t>
  </si>
  <si>
    <t>b) Maschera di interrogazione: Piano di servizio di una settimana IPI tipica</t>
  </si>
  <si>
    <t xml:space="preserve">&lt;&lt; Passaggio 1  </t>
  </si>
  <si>
    <t xml:space="preserve">  Passaggio 3 &gt;&gt;</t>
  </si>
  <si>
    <t>Usare la stessa abbreviazione che nell'organico</t>
  </si>
  <si>
    <t>nel centro</t>
  </si>
  <si>
    <t>a casa</t>
  </si>
  <si>
    <t>telemedicina</t>
  </si>
  <si>
    <t>per telefono, videoconferenza ecc., nessuna presenza sul posto</t>
  </si>
  <si>
    <t xml:space="preserve">per esempio scuola, scuola per l'infanzia, parco giochi, gruppo gioco, in pubblico </t>
  </si>
  <si>
    <t>altro luogo</t>
  </si>
  <si>
    <t>intervento 1:1 col bambino</t>
  </si>
  <si>
    <t>intervento col bambino in gruppo (non 1:1)</t>
  </si>
  <si>
    <t>genitori, bambino non presente</t>
  </si>
  <si>
    <t>altro (né il bambino né i genitori sono presenti)</t>
  </si>
  <si>
    <t>Passaggio 2: Monetarizzazione dell’impiego del personale (salario orario x unità di prestazioni per ogni persona)</t>
  </si>
  <si>
    <t xml:space="preserve">&lt;&lt; Passaggio 2  </t>
  </si>
  <si>
    <t xml:space="preserve">  Passaggio 4 &gt;&gt;</t>
  </si>
  <si>
    <t>Passaggio 3: Sintesi in una tabella intermedia</t>
  </si>
  <si>
    <t>Costi di personale</t>
  </si>
  <si>
    <t>Ore di lavoro</t>
  </si>
  <si>
    <t>personale totale</t>
  </si>
  <si>
    <t>personale pedagogico-terapeutico</t>
  </si>
  <si>
    <t>personale medico-terapeutico</t>
  </si>
  <si>
    <t>altro personale</t>
  </si>
  <si>
    <t>Genitori, bambino non presente</t>
  </si>
  <si>
    <t xml:space="preserve">L'impiego del personale monetarizzato viene addizionato per tipo di prestazione e categoria professionale </t>
  </si>
  <si>
    <t>Prestazioni fornite per settimana 
(tutti i casi)</t>
  </si>
  <si>
    <t>c) Maschera di interrogazione: Costi dell'infrastruttura</t>
  </si>
  <si>
    <t xml:space="preserve">&lt;&lt; Passaggio 3  </t>
  </si>
  <si>
    <t xml:space="preserve">&lt;&lt; Passaggio 4  </t>
  </si>
  <si>
    <t xml:space="preserve">  Esempio FIAS &gt;&gt;</t>
  </si>
  <si>
    <t xml:space="preserve">
TOTALE: 200'000</t>
  </si>
  <si>
    <r>
      <rPr>
        <b/>
        <u/>
        <sz val="11"/>
        <color rgb="FFFF0000"/>
        <rFont val="Arial"/>
        <family val="2"/>
      </rPr>
      <t>Passaggio 4:</t>
    </r>
    <r>
      <rPr>
        <b/>
        <sz val="11"/>
        <color rgb="FFFF0000"/>
        <rFont val="Arial"/>
        <family val="2"/>
      </rPr>
      <t xml:space="preserve"> Calcolo dei costi d'infrastruttura settimanali</t>
    </r>
  </si>
  <si>
    <t>Costi di infrastruttura divisi per il numero di settimane di intervento</t>
  </si>
  <si>
    <t>Costi di infrastruttura totali</t>
  </si>
  <si>
    <t>per settimana di intervento (40 settimane)</t>
  </si>
  <si>
    <t>Lavoro con il bambino</t>
  </si>
  <si>
    <t>Tabella intermedia FIAS</t>
  </si>
  <si>
    <t xml:space="preserve">  Tab. Rapporto &gt;&gt;</t>
  </si>
  <si>
    <t>Personale</t>
  </si>
  <si>
    <t>Prestazioni fornite per settimana 
(tutti i casi 20 bambini)</t>
  </si>
  <si>
    <t>tutto il personale</t>
  </si>
  <si>
    <t xml:space="preserve">Ore di lavoro </t>
  </si>
  <si>
    <t>indicazioni addizionate</t>
  </si>
  <si>
    <r>
      <t xml:space="preserve">163 h 
</t>
    </r>
    <r>
      <rPr>
        <sz val="9"/>
        <color theme="1"/>
        <rFont val="Arial"/>
        <family val="2"/>
      </rPr>
      <t>(ore fornite direttamente)</t>
    </r>
  </si>
  <si>
    <t>Infrastruttura FIAS</t>
  </si>
  <si>
    <t>Totale costi di infrastruttura</t>
  </si>
  <si>
    <t>per settimana di intervento (47 settimane)</t>
  </si>
  <si>
    <t xml:space="preserve">&lt;&lt; Esempio FIAS  </t>
  </si>
  <si>
    <t>Calcolo dei costi totali, prestazioni fornite e costi per bambino</t>
  </si>
  <si>
    <r>
      <rPr>
        <b/>
        <u/>
        <sz val="11"/>
        <color rgb="FFFF0000"/>
        <rFont val="Arial"/>
        <family val="2"/>
      </rPr>
      <t>Passaggio 5:</t>
    </r>
    <r>
      <rPr>
        <b/>
        <sz val="11"/>
        <color rgb="FFFF0000"/>
        <rFont val="Arial"/>
        <family val="2"/>
      </rPr>
      <t xml:space="preserve"> costi totali (CHF/h)</t>
    </r>
  </si>
  <si>
    <r>
      <rPr>
        <b/>
        <u/>
        <sz val="11"/>
        <color rgb="FFFF0000"/>
        <rFont val="Arial"/>
        <family val="2"/>
      </rPr>
      <t>Passaggio 6:</t>
    </r>
    <r>
      <rPr>
        <b/>
        <sz val="11"/>
        <color rgb="FFFF0000"/>
        <rFont val="Arial"/>
        <family val="2"/>
      </rPr>
      <t xml:space="preserve"> prestazioni fornite per settimana d'intervento (in h)</t>
    </r>
  </si>
  <si>
    <r>
      <t xml:space="preserve">Spese del personale
divise per ore
</t>
    </r>
    <r>
      <rPr>
        <i/>
        <u/>
        <sz val="10"/>
        <color theme="1"/>
        <rFont val="Arial"/>
        <family val="2"/>
      </rPr>
      <t>direttamente fornite</t>
    </r>
  </si>
  <si>
    <t>ore rapportate        
divise per il numero di 
bambini che seguono l'intervento</t>
  </si>
  <si>
    <r>
      <t xml:space="preserve">  diretto:  
  8'163 CHF ÷ 163 h = </t>
    </r>
    <r>
      <rPr>
        <b/>
        <sz val="10"/>
        <color theme="1"/>
        <rFont val="Arial"/>
        <family val="2"/>
      </rPr>
      <t>50</t>
    </r>
    <r>
      <rPr>
        <sz val="10"/>
        <color theme="1"/>
        <rFont val="Arial"/>
        <family val="2"/>
      </rPr>
      <t xml:space="preserve"> </t>
    </r>
    <r>
      <rPr>
        <b/>
        <sz val="10"/>
        <color theme="1"/>
        <rFont val="Arial"/>
        <family val="2"/>
      </rPr>
      <t xml:space="preserve">CHF/h </t>
    </r>
  </si>
  <si>
    <r>
      <t xml:space="preserve">
163 h ÷ 20 bambini  = </t>
    </r>
    <r>
      <rPr>
        <b/>
        <u/>
        <sz val="10"/>
        <color theme="1"/>
        <rFont val="Arial"/>
        <family val="2"/>
      </rPr>
      <t>8.2 h/bambino</t>
    </r>
  </si>
  <si>
    <t>lavoro diretto con il bambino</t>
  </si>
  <si>
    <t>ped.</t>
  </si>
  <si>
    <t>altro</t>
  </si>
  <si>
    <r>
      <t xml:space="preserve">  Infrastruttura
  4'043 CHF ÷ 163 h = </t>
    </r>
    <r>
      <rPr>
        <b/>
        <sz val="10"/>
        <color theme="1"/>
        <rFont val="Arial"/>
        <family val="2"/>
      </rPr>
      <t>25 CHF/h</t>
    </r>
  </si>
  <si>
    <t>Somma:</t>
  </si>
  <si>
    <t>Bitte wählen sie aus der Liste:
- pedagogisch-therapeutisches Personal
- pedagogisches Personal in Ausbildung
- medizinisch-therapeutisches Personal
- medizinisch-therapeutisches Personal in Ausbildung
- anderes Personal</t>
  </si>
  <si>
    <t>pedagogisches Personal in Ausbildung</t>
  </si>
  <si>
    <t>pedagogisch-therapeutisches Personal</t>
  </si>
  <si>
    <r>
      <t xml:space="preserve">altro: 
  8'988 CHF ÷ 163 h = </t>
    </r>
    <r>
      <rPr>
        <b/>
        <sz val="10"/>
        <color theme="1"/>
        <rFont val="Arial"/>
        <family val="2"/>
      </rPr>
      <t>55 CHF/h</t>
    </r>
    <r>
      <rPr>
        <sz val="10"/>
        <color theme="1"/>
        <rFont val="Arial"/>
        <family val="2"/>
      </rPr>
      <t xml:space="preserve"> </t>
    </r>
  </si>
  <si>
    <r>
      <t xml:space="preserve">
191 h ÷ 20 bambini  =</t>
    </r>
    <r>
      <rPr>
        <b/>
        <sz val="10"/>
        <color theme="1"/>
        <rFont val="Arial"/>
        <family val="2"/>
      </rPr>
      <t xml:space="preserve"> </t>
    </r>
    <r>
      <rPr>
        <b/>
        <u/>
        <sz val="10"/>
        <color theme="1"/>
        <rFont val="Arial"/>
        <family val="2"/>
      </rPr>
      <t>9.6 h/bambino</t>
    </r>
  </si>
  <si>
    <t>lavoro diretto con i genitori</t>
  </si>
  <si>
    <t>altre attività importanti per l'intervento</t>
  </si>
  <si>
    <t>Tabella 5 nel rapporto (p. 14 s.)</t>
  </si>
  <si>
    <t>Tabella 4 nel rapporto (p. 11 s.)</t>
  </si>
  <si>
    <r>
      <t>COSTI TOTALI</t>
    </r>
    <r>
      <rPr>
        <b/>
        <sz val="10"/>
        <color theme="0"/>
        <rFont val="Arial"/>
        <family val="2"/>
      </rPr>
      <t xml:space="preserve">: </t>
    </r>
    <r>
      <rPr>
        <sz val="10"/>
        <color theme="0"/>
        <rFont val="Arial"/>
        <family val="2"/>
      </rPr>
      <t xml:space="preserve">       = </t>
    </r>
    <r>
      <rPr>
        <b/>
        <u/>
        <sz val="10"/>
        <color theme="0"/>
        <rFont val="Arial"/>
        <family val="2"/>
      </rPr>
      <t>130 CHF/h</t>
    </r>
  </si>
  <si>
    <r>
      <rPr>
        <b/>
        <u/>
        <sz val="11"/>
        <color rgb="FFFF0000"/>
        <rFont val="Arial"/>
        <family val="2"/>
      </rPr>
      <t>Passaggio 7:</t>
    </r>
    <r>
      <rPr>
        <b/>
        <sz val="11"/>
        <color rgb="FFFF0000"/>
        <rFont val="Arial"/>
        <family val="2"/>
      </rPr>
      <t xml:space="preserve"> Costi per bambino (CHF)</t>
    </r>
  </si>
  <si>
    <r>
      <t xml:space="preserve">  130 CHF/h × 8.2 h/bambino  = </t>
    </r>
    <r>
      <rPr>
        <b/>
        <u/>
        <sz val="10"/>
        <color theme="0"/>
        <rFont val="Arial"/>
        <family val="2"/>
      </rPr>
      <t>1'066 CHF/sett.</t>
    </r>
  </si>
  <si>
    <r>
      <t xml:space="preserve">  1'066 CHF/Wo. × 47 sett.. = </t>
    </r>
    <r>
      <rPr>
        <b/>
        <u/>
        <sz val="10"/>
        <color theme="0"/>
        <rFont val="Arial"/>
        <family val="2"/>
      </rPr>
      <t>50'102 CHF/anno</t>
    </r>
  </si>
  <si>
    <t>Costi totali di un'ora fornita direttamente moltiplicata per le ore fornite direttamente per bambino</t>
  </si>
  <si>
    <t>Osservazione:  i numeri in grassetto si ritrovano nelle tabelle 4 e 5 del rapporto.</t>
  </si>
  <si>
    <t>Maschera di interrogazione organico nella griglia di immissione</t>
  </si>
  <si>
    <t xml:space="preserve">  Differenze salariali &gt;&gt;</t>
  </si>
  <si>
    <t>Persona_3</t>
  </si>
  <si>
    <t>Persona_4</t>
  </si>
  <si>
    <t>Persona_5</t>
  </si>
  <si>
    <t>Persona_6</t>
  </si>
  <si>
    <t>Personale pedagogico-terapeutico in formazione</t>
  </si>
  <si>
    <t>Personale medico-terapeutico in formazione</t>
  </si>
  <si>
    <t>Correzione del salario orario sulla base dell'indagine cantonale in merito ai costi delle misure di pedagogia speciale nel settore della prima infanzia (v. tabella 3, p. 10 del rapporto):</t>
  </si>
  <si>
    <r>
      <rPr>
        <b/>
        <sz val="10"/>
        <color theme="1"/>
        <rFont val="Arial"/>
        <family val="2"/>
      </rPr>
      <t xml:space="preserve">Personale pedagogico-terapeutico: </t>
    </r>
    <r>
      <rPr>
        <sz val="10"/>
        <color theme="1"/>
        <rFont val="Arial"/>
        <family val="2"/>
      </rPr>
      <t xml:space="preserve">calcolo della mediana dei costi di un'ora lavorativa: </t>
    </r>
  </si>
  <si>
    <r>
      <rPr>
        <b/>
        <sz val="10"/>
        <color theme="1"/>
        <rFont val="Arial"/>
        <family val="2"/>
      </rPr>
      <t>Personale medico-terapeutico:</t>
    </r>
    <r>
      <rPr>
        <sz val="10"/>
        <color theme="1"/>
        <rFont val="Arial"/>
        <family val="2"/>
      </rPr>
      <t xml:space="preserve"> i quozienti delle mediane di un'ora di lavoro e di un'ora di intervento sono mediati. La tariffa per un'ora di intervento dell'ergoterapia (111 franchi) è stata distribuita su un'ora di lavoro utilizzando il quoziente medio:</t>
    </r>
  </si>
  <si>
    <r>
      <t xml:space="preserve">salario orario inferiore </t>
    </r>
    <r>
      <rPr>
        <b/>
        <sz val="10"/>
        <color theme="1"/>
        <rFont val="Wingdings"/>
        <charset val="2"/>
      </rPr>
      <t>à</t>
    </r>
    <r>
      <rPr>
        <b/>
        <sz val="10"/>
        <color theme="1"/>
        <rFont val="Arial"/>
        <family val="2"/>
      </rPr>
      <t xml:space="preserve"> adattamento</t>
    </r>
  </si>
  <si>
    <r>
      <t xml:space="preserve">in formazione </t>
    </r>
    <r>
      <rPr>
        <sz val="10"/>
        <color theme="1"/>
        <rFont val="Wingdings"/>
        <charset val="2"/>
      </rPr>
      <t>à</t>
    </r>
    <r>
      <rPr>
        <i/>
        <sz val="10"/>
        <color theme="1"/>
        <rFont val="Arial"/>
        <family val="2"/>
      </rPr>
      <t xml:space="preserve"> nessun adattamento</t>
    </r>
  </si>
  <si>
    <r>
      <t xml:space="preserve">salario orario superiore </t>
    </r>
    <r>
      <rPr>
        <sz val="10"/>
        <color theme="1"/>
        <rFont val="Wingdings"/>
        <charset val="2"/>
      </rPr>
      <t>à</t>
    </r>
    <r>
      <rPr>
        <sz val="10"/>
        <color theme="1"/>
        <rFont val="Arial"/>
        <family val="2"/>
      </rPr>
      <t xml:space="preserve"> </t>
    </r>
    <r>
      <rPr>
        <i/>
        <sz val="10"/>
        <color theme="1"/>
        <rFont val="Arial"/>
        <family val="2"/>
      </rPr>
      <t>nessun adattamento</t>
    </r>
  </si>
  <si>
    <r>
      <t xml:space="preserve">altro personale </t>
    </r>
    <r>
      <rPr>
        <sz val="10"/>
        <color theme="1"/>
        <rFont val="Wingdings"/>
        <charset val="2"/>
      </rPr>
      <t>à</t>
    </r>
    <r>
      <rPr>
        <sz val="10"/>
        <color theme="1"/>
        <rFont val="Arial"/>
        <family val="2"/>
      </rPr>
      <t xml:space="preserve"> nessun adattamento</t>
    </r>
  </si>
  <si>
    <t>Allegato al rapporto IPI, fase 2 (19 febbraio 2021)</t>
  </si>
  <si>
    <t>Allegato A) Costi IPI determinati</t>
  </si>
  <si>
    <t>Allegato B) Costi IPI corretti</t>
  </si>
  <si>
    <t>Per stimare ipoteticamente a quanto ammonterebbero i costi in futuro i salari orari dell'organico del personale sono stati adeguati ai costi delle misure di pedagogia speciale nel settore della prima infanzia (educazione pedagogico-curativa precoce, logopedia e terapia psicomotoria) emersi da un'indagine effettuata dal Centro svizzero di pedagogia speciale (CSPS) presso i Cantoni e alla tariffa oraria dell'ergoterapia  (v. tabella 3 nel rapporto, p. 10).
A seconda della categoria professionale – personale pedagogico-terapeutico e personale medico-terapeutico – si è proceduto in modo diverso: 
  a)  I costi orari del personale pedagogico-terapeutico sono stati paragonati alla mediana dei costi per un'ora di lavoro secondo l'indagine cantonale.
  b)  Come valore di paragone per i costi orari del personale medico-terapeutico è stata presa la tariffa dell'ergoterapia.
Se i costi orari dei centri si trovavano al di sotto di questi valori, essi sono stati corretti alla rispettiva altezza. Si è tuttavia proceduto a questa correzione  solo per il personale formato di entrambe le categorie professionali. Per il personale in formazione o il personale che non è nè pedagogico-terapeutico, nè medico-terapeutico, non vi è stata alcuna correzione. Il motivo è che la quota del personale in formazione o del personale attribuibile a un'altra categoria di personale in futuro è destinato a ridursi. E' tuttavia impossibile stimare in che misura questo avverrà, ragion per cui si è rinunciato a procedere a una correzione per queste categorie. 
Con i costi orari corretti sono stati ricalcolati il passaggio 2 e la procedura seguente (senza il passaggio 4, dato che i costi orari dell'indagine cantonale  comprendono già  le spese d'esercizio per un'ora di lavoro). 
La tabella «Correzione dei costi» illustra la procedura. La tabella «Differenze salariali» presenta una rappresentazione grafica dei costi orari dei centri in paragone ai costi orari dell'indagine cantonale del CSPS nel settore della prima infanzia.</t>
  </si>
  <si>
    <t>Abbreviazio-ne univoca, per identificare ogni persona</t>
  </si>
  <si>
    <t>Parte di occu-pazione IPI</t>
  </si>
  <si>
    <t>Grado di occupazione previsto per l'IPI:</t>
  </si>
  <si>
    <t>Indichi quante ore al mese la persona lavora per l'IPI:</t>
  </si>
  <si>
    <r>
      <t xml:space="preserve">Altro 
</t>
    </r>
    <r>
      <rPr>
        <sz val="9"/>
        <color theme="1"/>
        <rFont val="Arial"/>
        <family val="2"/>
      </rPr>
      <t>(né il bambino né i genitori sono presenti)</t>
    </r>
  </si>
  <si>
    <r>
      <t>Ci interessiamo anche alle spese annuali dovute all'infrastruttura materiale, per la quota relativa all'IPI</t>
    </r>
    <r>
      <rPr>
        <b/>
        <sz val="10"/>
        <rFont val="Arial"/>
        <family val="2"/>
      </rPr>
      <t>.
Bastano indicazioni molto generali.</t>
    </r>
    <r>
      <rPr>
        <sz val="10"/>
        <color theme="1"/>
        <rFont val="Arial"/>
        <family val="2"/>
      </rPr>
      <t xml:space="preserve">
Sotto infrastuttura sono considerati:
- Edifici e locali (ammortamenti e affitti, non costi di investimento diretti)
- Manutenzione
- Materiale
- Tecnica
- Vitto e alloggio
Può indicare un valore totale o fornire indicazioni più dettagliate. Si basi sul conto d'esercizio, sulla ripartizione delle spese generali sul programma IPI, ecc:  si basi sui dati disponibili. 
Prenda l'ultimo anno disponibile.</t>
    </r>
  </si>
  <si>
    <t>I costi per l'infrastruttura materiale ammontano ad esempio a:</t>
  </si>
  <si>
    <t xml:space="preserve">Con i costi orari corretti sono stati ricalcolati il passaggio 2 e la procedura seguente (senza il passaggio 4, dato che i costi orari dell'indagine cantonale  comprendono già le spese d'esercizio per un'ora di lavoro). </t>
  </si>
  <si>
    <t>&lt;&lt;Correzione dei costi</t>
  </si>
  <si>
    <t>Costi per 1 ora di lavoro</t>
  </si>
  <si>
    <t>Minimo–Massimo, in CHF</t>
  </si>
  <si>
    <t>Il grafico e la tabella mettono a confronto la distribuzione dei costi di un'ora di lavoro (compresa la quota di infrastruttura) per il personale medico-terapeutico formato e per il personale pedagogico-terapeutico formato con i costi di un'ora di lavoro per le misure nella pedagogia speciale secondo l'indagine cantonale del Centro svizzero di pedagogia speciale (CSPS).</t>
  </si>
  <si>
    <t xml:space="preserve">Media ± deviazione standard, in CHF </t>
  </si>
  <si>
    <t>Mediana, in CHF</t>
  </si>
  <si>
    <t>Quartile 1, in CHF</t>
  </si>
  <si>
    <t>Quartile 3, in CHF</t>
  </si>
  <si>
    <t>Misure di pedagogia speciale
(EPS, logo, psicom)</t>
  </si>
  <si>
    <t>I tre diagrammi a punti mostrano le differenze nei costi di un'ora di lavoro (inclusa la quota di infrastruttura) per ogni categoria professionale. I centri figurano in forma anonima sull'asse delle ascisse.</t>
  </si>
  <si>
    <t>GSR: tabella intermedia</t>
  </si>
  <si>
    <t>Altro 
(né il bambino né i genitori sono presenti)</t>
  </si>
  <si>
    <t>1 posto nelle settimane iniziali (10 svolgimenti all'anno) e 19 posti nella fase di approfondimento</t>
  </si>
  <si>
    <t>FIAS: tabella intermedia</t>
  </si>
  <si>
    <r>
      <t>Prestazioni fornite per settimana per tutti i casi</t>
    </r>
    <r>
      <rPr>
        <b/>
        <sz val="10"/>
        <rFont val="Arial"/>
        <family val="2"/>
      </rPr>
      <t xml:space="preserve"> (18 bambini)</t>
    </r>
  </si>
  <si>
    <r>
      <t>Pre</t>
    </r>
    <r>
      <rPr>
        <b/>
        <sz val="10"/>
        <rFont val="Arial"/>
        <family val="2"/>
      </rPr>
      <t>stazioni fornite per settimana oer tutti i casi (20 bambini)</t>
    </r>
  </si>
  <si>
    <t>Prestazioni fornite per settimana per tutti i casi (24 bambini)</t>
  </si>
  <si>
    <t>FPA: tabella intermedia</t>
  </si>
  <si>
    <t>Prestazioni fornite per settimana per tutti i casi (9 bambini)</t>
  </si>
  <si>
    <t>OMP: tabella intermedia</t>
  </si>
  <si>
    <t>Prestazioni fornite per settimana per tutti i casi (8 bambini)</t>
  </si>
  <si>
    <t>TAFF: tabella intermedia</t>
  </si>
  <si>
    <t>* valori del budget arrrotondati a 10'000 per le categorie professionali del personale pedagogico-terapeutico e medico-terapeutico</t>
  </si>
  <si>
    <t xml:space="preserve">* basati sui dati del budget (arrrotondati a 10'000 CHF) per le categorie professionali del personale pedagogico-terapeutico e medico-terapeutico </t>
  </si>
  <si>
    <t>Prestazioni fornite per settimana per tutti i casi (10 bambini)</t>
  </si>
  <si>
    <t>OTAF: tabella intermedia</t>
  </si>
  <si>
    <t>Prestazioni fornite per settimana per tutti i casi (4 bambini)</t>
  </si>
  <si>
    <t>UNIS: tabella intermedia</t>
  </si>
  <si>
    <t>Prestazioni fornite per settimana per tutti i casi (16 bambini)</t>
  </si>
  <si>
    <t xml:space="preserve">CHUV: tabella intermedia </t>
  </si>
  <si>
    <t>FIVTI: tabella intermedia</t>
  </si>
  <si>
    <t>Prestazioni fornite per settimana per tutti i casi (15 bambini)</t>
  </si>
  <si>
    <t>tutti</t>
  </si>
  <si>
    <t>aaa: tabella intermedia</t>
  </si>
  <si>
    <t>Prestazioni fornite per settimana per tutti i casi (47 bambini)</t>
  </si>
  <si>
    <t>Nota: i dati nella griglia di inserimento si basano su 18 casi supervisionati durante la settimana in esame. 
Altre 29 famiglie hanno ricevuto prestazioni durante la stessa settimana. È stata fatta una stima per tutte le famiglie a partire dai casi supervisionati.</t>
  </si>
  <si>
    <t>*  Le indicazioni dell'organico del personale concernono 18 casi supervisionati nella settimana in esame. In tale settimana 29 altre famiglie hanno beneficiato di un intervento. Le cifre relative al numero di persone, al carico di lavoro totale e ai costi totali del personale sono proiezioni stimate sulla base dei 18 casi supervisionati. 
** Il minimo è di 0 franchi dato che una ppersona lavora a titolo gratuito.</t>
  </si>
  <si>
    <t>spiega la procedura adottata per stimare i costi corretti e mostra</t>
  </si>
  <si>
    <t>un esempio e le tabelle 4 e 5 del rapporto</t>
  </si>
  <si>
    <t>Tempo di lavoro annuale netto: 1'880 h (chiesto direttamente al fornitore di IPI, esempio)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</si>
</sst>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sz val="9"/>
      <color theme="1"/>
      <name val="Arial"/>
      <family val="2"/>
    </font>
    <font>
      <sz val="1"/>
      <color theme="1"/>
      <name val="Arial"/>
      <family val="2"/>
    </font>
    <font>
      <b/>
      <sz val="11"/>
      <color theme="1"/>
      <name val="Arial"/>
      <family val="2"/>
    </font>
    <font>
      <i/>
      <sz val="10"/>
      <color theme="1"/>
      <name val="Arial"/>
      <family val="2"/>
    </font>
    <font>
      <b/>
      <sz val="10"/>
      <color rgb="FFFF0000"/>
      <name val="Arial"/>
      <family val="2"/>
    </font>
    <font>
      <b/>
      <u/>
      <sz val="10"/>
      <color rgb="FFFF0000"/>
      <name val="Arial"/>
      <family val="2"/>
    </font>
    <font>
      <i/>
      <u/>
      <sz val="10"/>
      <color theme="1"/>
      <name val="Arial"/>
      <family val="2"/>
    </font>
    <font>
      <b/>
      <u/>
      <sz val="10"/>
      <color theme="1"/>
      <name val="Arial"/>
      <family val="2"/>
    </font>
    <font>
      <i/>
      <sz val="9"/>
      <color theme="1"/>
      <name val="Arial"/>
      <family val="2"/>
    </font>
    <font>
      <b/>
      <u/>
      <sz val="10"/>
      <color theme="0"/>
      <name val="Arial"/>
      <family val="2"/>
    </font>
    <font>
      <sz val="30"/>
      <name val="Wingdings"/>
      <charset val="2"/>
    </font>
    <font>
      <sz val="30"/>
      <name val="Arial"/>
      <family val="2"/>
    </font>
    <font>
      <b/>
      <i/>
      <sz val="10"/>
      <color theme="1"/>
      <name val="Arial"/>
      <family val="2"/>
    </font>
    <font>
      <b/>
      <sz val="10"/>
      <name val="Arial"/>
      <family val="2"/>
    </font>
    <font>
      <i/>
      <sz val="9"/>
      <name val="Arial"/>
      <family val="2"/>
    </font>
    <font>
      <sz val="10"/>
      <name val="Arial"/>
      <family val="2"/>
    </font>
    <font>
      <b/>
      <sz val="9"/>
      <color rgb="FFFF0000"/>
      <name val="Arial"/>
      <family val="2"/>
    </font>
    <font>
      <i/>
      <sz val="10"/>
      <color rgb="FFFF0000"/>
      <name val="Arial"/>
      <family val="2"/>
    </font>
    <font>
      <u/>
      <sz val="10"/>
      <color theme="1"/>
      <name val="Arial"/>
      <family val="2"/>
    </font>
    <font>
      <b/>
      <i/>
      <sz val="12"/>
      <color theme="1"/>
      <name val="Arial"/>
      <family val="2"/>
    </font>
    <font>
      <b/>
      <sz val="10"/>
      <color theme="1"/>
      <name val="Wingdings"/>
      <charset val="2"/>
    </font>
    <font>
      <sz val="10"/>
      <color theme="1"/>
      <name val="Wingdings"/>
      <charset val="2"/>
    </font>
    <font>
      <sz val="8"/>
      <name val="Arial"/>
      <family val="2"/>
    </font>
    <font>
      <u/>
      <sz val="10"/>
      <color theme="10"/>
      <name val="Arial"/>
      <family val="2"/>
    </font>
    <font>
      <sz val="9"/>
      <name val="Arial"/>
      <family val="2"/>
    </font>
    <font>
      <b/>
      <sz val="10"/>
      <color rgb="FF000000"/>
      <name val="Arial"/>
      <family val="2"/>
    </font>
    <font>
      <sz val="10"/>
      <color rgb="FF000000"/>
      <name val="Arial"/>
      <family val="2"/>
    </font>
    <font>
      <i/>
      <sz val="11"/>
      <color theme="1"/>
      <name val="Arial"/>
      <family val="2"/>
    </font>
    <font>
      <b/>
      <sz val="11"/>
      <color rgb="FFFF0000"/>
      <name val="Arial"/>
      <family val="2"/>
    </font>
    <font>
      <b/>
      <u/>
      <sz val="11"/>
      <color rgb="FFFF0000"/>
      <name val="Arial"/>
      <family val="2"/>
    </font>
    <font>
      <sz val="11"/>
      <color theme="1"/>
      <name val="Arial"/>
      <family val="2"/>
    </font>
    <font>
      <b/>
      <i/>
      <sz val="11"/>
      <color rgb="FFFF0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gradientFill degree="90">
        <stop position="0">
          <color theme="9" tint="0.80001220740379042"/>
        </stop>
        <stop position="1">
          <color theme="4" tint="0.80001220740379042"/>
        </stop>
      </gradient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1" tint="0.3499862666707357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2F2F2"/>
        <bgColor indexed="64"/>
      </patternFill>
    </fill>
  </fills>
  <borders count="102">
    <border>
      <left/>
      <right/>
      <top/>
      <bottom/>
      <diagonal/>
    </border>
    <border>
      <left/>
      <right/>
      <top/>
      <bottom style="thick">
        <color auto="1"/>
      </bottom>
      <diagonal/>
    </border>
    <border>
      <left/>
      <right/>
      <top style="thick">
        <color auto="1"/>
      </top>
      <bottom style="medium">
        <color auto="1"/>
      </bottom>
      <diagonal/>
    </border>
    <border>
      <left style="thin">
        <color theme="0" tint="-0.34998626667073579"/>
      </left>
      <right style="thin">
        <color theme="0" tint="-0.34998626667073579"/>
      </right>
      <top style="thick">
        <color auto="1"/>
      </top>
      <bottom style="medium">
        <color auto="1"/>
      </bottom>
      <diagonal/>
    </border>
    <border>
      <left style="thin">
        <color theme="0" tint="-0.34998626667073579"/>
      </left>
      <right/>
      <top style="thick">
        <color auto="1"/>
      </top>
      <bottom style="medium">
        <color auto="1"/>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style="thin">
        <color theme="0" tint="-0.34998626667073579"/>
      </right>
      <top style="medium">
        <color indexed="64"/>
      </top>
      <bottom/>
      <diagonal/>
    </border>
    <border>
      <left/>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style="thin">
        <color indexed="64"/>
      </bottom>
      <diagonal/>
    </border>
    <border>
      <left/>
      <right/>
      <top style="thin">
        <color indexed="64"/>
      </top>
      <bottom/>
      <diagonal/>
    </border>
    <border>
      <left style="thin">
        <color theme="0" tint="-0.34998626667073579"/>
      </left>
      <right style="thin">
        <color theme="0" tint="-0.34998626667073579"/>
      </right>
      <top style="thin">
        <color auto="1"/>
      </top>
      <bottom/>
      <diagonal/>
    </border>
    <border>
      <left style="thin">
        <color theme="0" tint="-0.34998626667073579"/>
      </left>
      <right/>
      <top style="thin">
        <color auto="1"/>
      </top>
      <bottom/>
      <diagonal/>
    </border>
    <border>
      <left style="thin">
        <color theme="0" tint="-0.34998626667073579"/>
      </left>
      <right style="thin">
        <color theme="0" tint="-0.34998626667073579"/>
      </right>
      <top/>
      <bottom style="thick">
        <color auto="1"/>
      </bottom>
      <diagonal/>
    </border>
    <border>
      <left style="thin">
        <color theme="0" tint="-0.34998626667073579"/>
      </left>
      <right/>
      <top/>
      <bottom style="thick">
        <color auto="1"/>
      </bottom>
      <diagonal/>
    </border>
    <border>
      <left/>
      <right style="thin">
        <color theme="0" tint="-0.34998626667073579"/>
      </right>
      <top style="thick">
        <color auto="1"/>
      </top>
      <bottom/>
      <diagonal/>
    </border>
    <border>
      <left/>
      <right/>
      <top style="thick">
        <color auto="1"/>
      </top>
      <bottom/>
      <diagonal/>
    </border>
    <border>
      <left style="thin">
        <color theme="0" tint="-0.34998626667073579"/>
      </left>
      <right style="thin">
        <color theme="0" tint="-0.34998626667073579"/>
      </right>
      <top style="thick">
        <color auto="1"/>
      </top>
      <bottom/>
      <diagonal/>
    </border>
    <border>
      <left/>
      <right style="thin">
        <color theme="0" tint="-0.34998626667073579"/>
      </right>
      <top/>
      <bottom style="thick">
        <color auto="1"/>
      </bottom>
      <diagonal/>
    </border>
    <border>
      <left/>
      <right/>
      <top style="medium">
        <color indexed="64"/>
      </top>
      <bottom/>
      <diagonal/>
    </border>
    <border>
      <left/>
      <right style="dotted">
        <color theme="0" tint="-0.34998626667073579"/>
      </right>
      <top style="medium">
        <color auto="1"/>
      </top>
      <bottom/>
      <diagonal/>
    </border>
    <border>
      <left style="dotted">
        <color theme="0" tint="-0.34998626667073579"/>
      </left>
      <right/>
      <top style="medium">
        <color auto="1"/>
      </top>
      <bottom/>
      <diagonal/>
    </border>
    <border>
      <left/>
      <right style="dotted">
        <color theme="0" tint="-0.34998626667073579"/>
      </right>
      <top/>
      <bottom/>
      <diagonal/>
    </border>
    <border>
      <left style="dotted">
        <color theme="0" tint="-0.34998626667073579"/>
      </left>
      <right/>
      <top/>
      <bottom/>
      <diagonal/>
    </border>
    <border>
      <left/>
      <right style="dotted">
        <color theme="0" tint="-0.34998626667073579"/>
      </right>
      <top/>
      <bottom style="thick">
        <color auto="1"/>
      </bottom>
      <diagonal/>
    </border>
    <border>
      <left style="thick">
        <color auto="1"/>
      </left>
      <right/>
      <top style="thick">
        <color auto="1"/>
      </top>
      <bottom/>
      <diagonal/>
    </border>
    <border>
      <left/>
      <right style="dotted">
        <color theme="0" tint="-0.34998626667073579"/>
      </right>
      <top style="thick">
        <color auto="1"/>
      </top>
      <bottom/>
      <diagonal/>
    </border>
    <border>
      <left style="dotted">
        <color theme="0" tint="-0.34998626667073579"/>
      </left>
      <right/>
      <top style="thick">
        <color auto="1"/>
      </top>
      <bottom/>
      <diagonal/>
    </border>
    <border>
      <left/>
      <right style="thick">
        <color auto="1"/>
      </right>
      <top style="thick">
        <color auto="1"/>
      </top>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auto="1"/>
      </left>
      <right/>
      <top/>
      <bottom/>
      <diagonal/>
    </border>
    <border>
      <left/>
      <right style="thick">
        <color auto="1"/>
      </right>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thick">
        <color theme="4" tint="-0.24994659260841701"/>
      </left>
      <right/>
      <top/>
      <bottom/>
      <diagonal/>
    </border>
    <border>
      <left/>
      <right style="thick">
        <color theme="4" tint="-0.24994659260841701"/>
      </right>
      <top/>
      <bottom/>
      <diagonal/>
    </border>
    <border>
      <left style="thick">
        <color auto="1"/>
      </left>
      <right/>
      <top/>
      <bottom style="thick">
        <color auto="1"/>
      </bottom>
      <diagonal/>
    </border>
    <border>
      <left style="dotted">
        <color theme="0" tint="-0.34998626667073579"/>
      </left>
      <right/>
      <top/>
      <bottom style="thick">
        <color auto="1"/>
      </bottom>
      <diagonal/>
    </border>
    <border>
      <left/>
      <right style="thick">
        <color auto="1"/>
      </right>
      <top/>
      <bottom style="thick">
        <color auto="1"/>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style="thick">
        <color theme="0" tint="-0.34998626667073579"/>
      </left>
      <right/>
      <top style="thick">
        <color theme="0" tint="-0.34998626667073579"/>
      </top>
      <bottom/>
      <diagonal/>
    </border>
    <border>
      <left/>
      <right/>
      <top style="thick">
        <color theme="0" tint="-0.34998626667073579"/>
      </top>
      <bottom/>
      <diagonal/>
    </border>
    <border>
      <left/>
      <right style="dotted">
        <color theme="0" tint="-0.34998626667073579"/>
      </right>
      <top style="thick">
        <color theme="0" tint="-0.34998626667073579"/>
      </top>
      <bottom/>
      <diagonal/>
    </border>
    <border>
      <left style="dotted">
        <color theme="0" tint="-0.34998626667073579"/>
      </left>
      <right/>
      <top style="thick">
        <color theme="0" tint="-0.34998626667073579"/>
      </top>
      <bottom/>
      <diagonal/>
    </border>
    <border>
      <left/>
      <right style="thick">
        <color theme="0" tint="-0.34998626667073579"/>
      </right>
      <top style="thick">
        <color theme="0" tint="-0.34998626667073579"/>
      </top>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dotted">
        <color theme="0" tint="-0.34998626667073579"/>
      </right>
      <top/>
      <bottom style="thick">
        <color theme="0" tint="-0.34998626667073579"/>
      </bottom>
      <diagonal/>
    </border>
    <border>
      <left style="dotted">
        <color theme="0" tint="-0.34998626667073579"/>
      </left>
      <right/>
      <top/>
      <bottom style="thick">
        <color theme="0" tint="-0.34998626667073579"/>
      </bottom>
      <diagonal/>
    </border>
    <border>
      <left/>
      <right style="thick">
        <color theme="0" tint="-0.34998626667073579"/>
      </right>
      <top/>
      <bottom style="thick">
        <color theme="0" tint="-0.34998626667073579"/>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medium">
        <color indexed="64"/>
      </bottom>
      <diagonal/>
    </border>
    <border>
      <left style="thick">
        <color auto="1"/>
      </left>
      <right style="thick">
        <color auto="1"/>
      </right>
      <top style="thick">
        <color auto="1"/>
      </top>
      <bottom/>
      <diagonal/>
    </border>
    <border>
      <left style="thick">
        <color indexed="64"/>
      </left>
      <right style="thin">
        <color theme="0" tint="-0.34998626667073579"/>
      </right>
      <top style="thick">
        <color indexed="64"/>
      </top>
      <bottom/>
      <diagonal/>
    </border>
    <border>
      <left style="thin">
        <color theme="0" tint="-0.34998626667073579"/>
      </left>
      <right/>
      <top style="thick">
        <color auto="1"/>
      </top>
      <bottom/>
      <diagonal/>
    </border>
    <border>
      <left style="thin">
        <color theme="0" tint="-0.34998626667073579"/>
      </left>
      <right style="thick">
        <color indexed="64"/>
      </right>
      <top style="thick">
        <color indexed="64"/>
      </top>
      <bottom/>
      <diagonal/>
    </border>
    <border>
      <left style="thick">
        <color auto="1"/>
      </left>
      <right style="thick">
        <color auto="1"/>
      </right>
      <top/>
      <bottom style="thick">
        <color auto="1"/>
      </bottom>
      <diagonal/>
    </border>
    <border>
      <left style="thick">
        <color indexed="64"/>
      </left>
      <right style="thin">
        <color theme="0" tint="-0.34998626667073579"/>
      </right>
      <top/>
      <bottom style="thick">
        <color indexed="64"/>
      </bottom>
      <diagonal/>
    </border>
    <border>
      <left style="thin">
        <color theme="0" tint="-0.34998626667073579"/>
      </left>
      <right style="thick">
        <color indexed="64"/>
      </right>
      <top/>
      <bottom style="thick">
        <color indexed="64"/>
      </bottom>
      <diagonal/>
    </border>
    <border>
      <left style="thick">
        <color indexed="64"/>
      </left>
      <right style="thick">
        <color indexed="64"/>
      </right>
      <top/>
      <bottom/>
      <diagonal/>
    </border>
    <border>
      <left/>
      <right style="thin">
        <color theme="0" tint="-0.34998626667073579"/>
      </right>
      <top/>
      <bottom/>
      <diagonal/>
    </border>
    <border>
      <left style="thin">
        <color theme="0" tint="-0.34998626667073579"/>
      </left>
      <right style="thick">
        <color indexed="64"/>
      </right>
      <top/>
      <bottom/>
      <diagonal/>
    </border>
    <border>
      <left style="thick">
        <color indexed="64"/>
      </left>
      <right style="thin">
        <color theme="0" tint="-0.499984740745262"/>
      </right>
      <top style="thick">
        <color indexed="64"/>
      </top>
      <bottom/>
      <diagonal/>
    </border>
    <border>
      <left style="thin">
        <color theme="0" tint="-0.499984740745262"/>
      </left>
      <right style="thin">
        <color theme="0" tint="-0.34998626667073579"/>
      </right>
      <top style="thick">
        <color indexed="64"/>
      </top>
      <bottom/>
      <diagonal/>
    </border>
    <border>
      <left style="thick">
        <color indexed="64"/>
      </left>
      <right style="thin">
        <color theme="0" tint="-0.499984740745262"/>
      </right>
      <top/>
      <bottom style="thick">
        <color indexed="64"/>
      </bottom>
      <diagonal/>
    </border>
    <border>
      <left style="thin">
        <color theme="0" tint="-0.499984740745262"/>
      </left>
      <right style="thin">
        <color theme="0" tint="-0.34998626667073579"/>
      </right>
      <top/>
      <bottom style="thick">
        <color indexed="64"/>
      </bottom>
      <diagonal/>
    </border>
    <border>
      <left style="thick">
        <color indexed="64"/>
      </left>
      <right style="thin">
        <color theme="0" tint="-0.34998626667073579"/>
      </right>
      <top/>
      <bottom/>
      <diagonal/>
    </border>
    <border>
      <left style="thick">
        <color indexed="64"/>
      </left>
      <right style="thin">
        <color theme="0" tint="-0.34998626667073579"/>
      </right>
      <top/>
      <bottom style="thin">
        <color indexed="64"/>
      </bottom>
      <diagonal/>
    </border>
    <border>
      <left/>
      <right style="thin">
        <color theme="0" tint="-0.34998626667073579"/>
      </right>
      <top/>
      <bottom style="thin">
        <color indexed="64"/>
      </bottom>
      <diagonal/>
    </border>
    <border>
      <left style="thin">
        <color theme="0" tint="-0.34998626667073579"/>
      </left>
      <right style="thick">
        <color indexed="64"/>
      </right>
      <top/>
      <bottom style="thin">
        <color indexed="64"/>
      </bottom>
      <diagonal/>
    </border>
    <border>
      <left style="thin">
        <color theme="0" tint="-0.34998626667073579"/>
      </left>
      <right style="thick">
        <color auto="1"/>
      </right>
      <top style="thin">
        <color indexed="64"/>
      </top>
      <bottom/>
      <diagonal/>
    </border>
    <border>
      <left style="thin">
        <color theme="0" tint="-0.34998626667073579"/>
      </left>
      <right/>
      <top style="medium">
        <color indexed="64"/>
      </top>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style="thin">
        <color theme="0" tint="-0.34998626667073579"/>
      </right>
      <top style="thick">
        <color auto="1"/>
      </top>
      <bottom style="thick">
        <color auto="1"/>
      </bottom>
      <diagonal/>
    </border>
    <border>
      <left style="thin">
        <color theme="0" tint="-0.34998626667073579"/>
      </left>
      <right style="thin">
        <color theme="0" tint="-0.34998626667073579"/>
      </right>
      <top style="thick">
        <color auto="1"/>
      </top>
      <bottom style="thick">
        <color auto="1"/>
      </bottom>
      <diagonal/>
    </border>
    <border>
      <left style="thin">
        <color theme="0" tint="-0.34998626667073579"/>
      </left>
      <right style="thin">
        <color theme="0" tint="-0.34998626667073579"/>
      </right>
      <top/>
      <bottom style="medium">
        <color indexed="64"/>
      </bottom>
      <diagonal/>
    </border>
    <border>
      <left style="thin">
        <color theme="0" tint="-0.34998626667073579"/>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medium">
        <color auto="1"/>
      </top>
      <bottom/>
      <diagonal/>
    </border>
    <border>
      <left/>
      <right style="thin">
        <color theme="0" tint="-0.34998626667073579"/>
      </right>
      <top style="thick">
        <color auto="1"/>
      </top>
      <bottom style="medium">
        <color auto="1"/>
      </bottom>
      <diagonal/>
    </border>
    <border>
      <left style="thin">
        <color theme="0" tint="-0.34998626667073579"/>
      </left>
      <right style="thick">
        <color theme="0" tint="-0.34998626667073579"/>
      </right>
      <top/>
      <bottom/>
      <diagonal/>
    </border>
    <border>
      <left style="thin">
        <color theme="0" tint="-0.34998626667073579"/>
      </left>
      <right style="thick">
        <color theme="0" tint="-0.34998626667073579"/>
      </right>
      <top/>
      <bottom style="thin">
        <color indexed="64"/>
      </bottom>
      <diagonal/>
    </border>
    <border>
      <left style="thin">
        <color theme="0" tint="-0.34998626667073579"/>
      </left>
      <right style="thick">
        <color theme="0" tint="-0.34998626667073579"/>
      </right>
      <top/>
      <bottom style="thick">
        <color auto="1"/>
      </bottom>
      <diagonal/>
    </border>
  </borders>
  <cellStyleXfs count="2">
    <xf numFmtId="0" fontId="0" fillId="0" borderId="0"/>
    <xf numFmtId="0" fontId="28" fillId="0" borderId="0" applyNumberFormat="0" applyFill="0" applyBorder="0" applyAlignment="0" applyProtection="0"/>
  </cellStyleXfs>
  <cellXfs count="631">
    <xf numFmtId="0" fontId="0" fillId="0" borderId="0" xfId="0"/>
    <xf numFmtId="0" fontId="0" fillId="0" borderId="0" xfId="0" applyAlignment="1">
      <alignment horizontal="left" indent="1"/>
    </xf>
    <xf numFmtId="0" fontId="0" fillId="0" borderId="0" xfId="0" applyAlignment="1">
      <alignment horizontal="left"/>
    </xf>
    <xf numFmtId="0" fontId="3" fillId="0" borderId="0" xfId="0" applyFont="1" applyAlignment="1">
      <alignment horizontal="left" indent="1"/>
    </xf>
    <xf numFmtId="0" fontId="3" fillId="0" borderId="0" xfId="0" applyFont="1" applyAlignment="1">
      <alignment vertical="center" wrapText="1"/>
    </xf>
    <xf numFmtId="3" fontId="3" fillId="0" borderId="2" xfId="0" applyNumberFormat="1" applyFont="1" applyBorder="1" applyAlignment="1">
      <alignment horizontal="left" vertical="center" wrapText="1" indent="1"/>
    </xf>
    <xf numFmtId="3" fontId="3" fillId="0" borderId="2" xfId="0" applyNumberFormat="1" applyFont="1" applyBorder="1" applyAlignment="1">
      <alignment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0" xfId="0" applyNumberFormat="1" applyFont="1" applyAlignment="1">
      <alignment horizontal="center" vertical="center" wrapText="1"/>
    </xf>
    <xf numFmtId="0" fontId="3" fillId="0" borderId="2" xfId="0" applyFont="1" applyBorder="1" applyAlignment="1">
      <alignment vertical="center" wrapText="1"/>
    </xf>
    <xf numFmtId="3" fontId="0" fillId="0" borderId="0" xfId="0" applyNumberFormat="1" applyAlignment="1">
      <alignment vertical="center"/>
    </xf>
    <xf numFmtId="3" fontId="0" fillId="2" borderId="0" xfId="0" applyNumberFormat="1" applyFill="1" applyAlignment="1">
      <alignment horizontal="left" vertical="center" indent="1"/>
    </xf>
    <xf numFmtId="3" fontId="0" fillId="2" borderId="0" xfId="0" applyNumberFormat="1" applyFill="1" applyAlignment="1">
      <alignment vertical="center"/>
    </xf>
    <xf numFmtId="3" fontId="0" fillId="2" borderId="5" xfId="0" applyNumberFormat="1" applyFill="1" applyBorder="1" applyAlignment="1">
      <alignment vertical="center"/>
    </xf>
    <xf numFmtId="3" fontId="0" fillId="2" borderId="6" xfId="0" applyNumberFormat="1" applyFill="1" applyBorder="1" applyAlignment="1">
      <alignment vertical="center"/>
    </xf>
    <xf numFmtId="3" fontId="0" fillId="2" borderId="7" xfId="0" applyNumberFormat="1" applyFill="1" applyBorder="1" applyAlignment="1">
      <alignment vertical="center"/>
    </xf>
    <xf numFmtId="3" fontId="0" fillId="3" borderId="0" xfId="0" applyNumberFormat="1" applyFill="1" applyAlignment="1">
      <alignment vertical="center"/>
    </xf>
    <xf numFmtId="3" fontId="0" fillId="3" borderId="5" xfId="0" applyNumberFormat="1" applyFill="1" applyBorder="1" applyAlignment="1">
      <alignment vertical="center"/>
    </xf>
    <xf numFmtId="3" fontId="0" fillId="3" borderId="6" xfId="0" applyNumberFormat="1" applyFill="1" applyBorder="1" applyAlignment="1">
      <alignment vertical="center"/>
    </xf>
    <xf numFmtId="3" fontId="0" fillId="3" borderId="8" xfId="0" applyNumberFormat="1" applyFill="1" applyBorder="1" applyAlignment="1">
      <alignment vertical="center"/>
    </xf>
    <xf numFmtId="3" fontId="0" fillId="3" borderId="9" xfId="0" applyNumberFormat="1" applyFill="1" applyBorder="1" applyAlignment="1">
      <alignment vertical="center"/>
    </xf>
    <xf numFmtId="3" fontId="0" fillId="3" borderId="10" xfId="0" applyNumberFormat="1" applyFill="1" applyBorder="1" applyAlignment="1">
      <alignment vertical="center"/>
    </xf>
    <xf numFmtId="3" fontId="0" fillId="4" borderId="5" xfId="0" applyNumberFormat="1" applyFill="1" applyBorder="1" applyAlignment="1">
      <alignment vertical="center"/>
    </xf>
    <xf numFmtId="3" fontId="0" fillId="4" borderId="6" xfId="0" applyNumberFormat="1" applyFill="1" applyBorder="1" applyAlignment="1">
      <alignment vertical="center"/>
    </xf>
    <xf numFmtId="3" fontId="0" fillId="0" borderId="8" xfId="0" applyNumberFormat="1" applyBorder="1" applyAlignment="1">
      <alignment vertical="center"/>
    </xf>
    <xf numFmtId="3" fontId="6" fillId="0" borderId="8" xfId="0" applyNumberFormat="1" applyFont="1" applyBorder="1" applyAlignment="1">
      <alignment horizontal="left" vertical="center" indent="1"/>
    </xf>
    <xf numFmtId="3" fontId="0" fillId="4" borderId="9" xfId="0" applyNumberFormat="1" applyFill="1" applyBorder="1" applyAlignment="1">
      <alignment vertical="center"/>
    </xf>
    <xf numFmtId="3" fontId="0" fillId="4" borderId="10" xfId="0" applyNumberFormat="1" applyFill="1" applyBorder="1" applyAlignment="1">
      <alignment vertical="center"/>
    </xf>
    <xf numFmtId="3" fontId="6" fillId="0" borderId="11" xfId="0" applyNumberFormat="1" applyFont="1" applyBorder="1" applyAlignment="1">
      <alignment horizontal="left" vertical="center" indent="1"/>
    </xf>
    <xf numFmtId="3" fontId="0" fillId="6" borderId="12" xfId="0" applyNumberFormat="1" applyFill="1" applyBorder="1" applyAlignment="1">
      <alignment vertical="center"/>
    </xf>
    <xf numFmtId="3" fontId="0" fillId="6" borderId="13" xfId="0" applyNumberFormat="1" applyFill="1" applyBorder="1" applyAlignment="1">
      <alignment vertical="center"/>
    </xf>
    <xf numFmtId="3" fontId="0" fillId="6" borderId="5" xfId="0" applyNumberFormat="1" applyFill="1" applyBorder="1" applyAlignment="1">
      <alignment vertical="center"/>
    </xf>
    <xf numFmtId="3" fontId="0" fillId="6" borderId="6" xfId="0" applyNumberFormat="1" applyFill="1" applyBorder="1" applyAlignment="1">
      <alignment vertical="center"/>
    </xf>
    <xf numFmtId="3" fontId="6" fillId="0" borderId="0" xfId="0" applyNumberFormat="1" applyFont="1" applyAlignment="1">
      <alignment vertical="center"/>
    </xf>
    <xf numFmtId="3" fontId="6" fillId="0" borderId="8" xfId="0" applyNumberFormat="1" applyFont="1" applyBorder="1" applyAlignment="1">
      <alignment vertical="center"/>
    </xf>
    <xf numFmtId="3" fontId="6" fillId="6" borderId="9" xfId="0" applyNumberFormat="1" applyFont="1" applyFill="1" applyBorder="1" applyAlignment="1">
      <alignment vertical="center"/>
    </xf>
    <xf numFmtId="3" fontId="6" fillId="6" borderId="10" xfId="0" applyNumberFormat="1" applyFont="1" applyFill="1" applyBorder="1" applyAlignment="1">
      <alignment vertical="center"/>
    </xf>
    <xf numFmtId="3" fontId="6" fillId="6" borderId="5" xfId="0" applyNumberFormat="1" applyFont="1" applyFill="1" applyBorder="1" applyAlignment="1">
      <alignment vertical="center"/>
    </xf>
    <xf numFmtId="3" fontId="6" fillId="6" borderId="0" xfId="0" applyNumberFormat="1" applyFont="1" applyFill="1" applyAlignment="1">
      <alignment vertical="center"/>
    </xf>
    <xf numFmtId="3" fontId="6" fillId="0" borderId="11" xfId="0" applyNumberFormat="1" applyFont="1" applyBorder="1" applyAlignment="1">
      <alignment vertical="center"/>
    </xf>
    <xf numFmtId="3" fontId="6" fillId="3" borderId="12" xfId="0" applyNumberFormat="1" applyFont="1" applyFill="1" applyBorder="1" applyAlignment="1">
      <alignment vertical="center"/>
    </xf>
    <xf numFmtId="3" fontId="6" fillId="3" borderId="13" xfId="0" applyNumberFormat="1" applyFont="1" applyFill="1" applyBorder="1" applyAlignment="1">
      <alignment vertical="center"/>
    </xf>
    <xf numFmtId="3" fontId="6" fillId="3" borderId="11" xfId="0" applyNumberFormat="1" applyFont="1" applyFill="1" applyBorder="1" applyAlignment="1">
      <alignment vertical="center"/>
    </xf>
    <xf numFmtId="3" fontId="0" fillId="0" borderId="1" xfId="0" applyNumberFormat="1" applyBorder="1" applyAlignment="1">
      <alignment vertical="center"/>
    </xf>
    <xf numFmtId="3" fontId="0" fillId="3" borderId="14" xfId="0" applyNumberFormat="1" applyFill="1" applyBorder="1" applyAlignment="1">
      <alignment vertical="center"/>
    </xf>
    <xf numFmtId="3" fontId="0" fillId="3" borderId="15" xfId="0" applyNumberFormat="1" applyFill="1" applyBorder="1" applyAlignment="1">
      <alignment vertical="center"/>
    </xf>
    <xf numFmtId="0" fontId="0" fillId="0" borderId="0" xfId="0" applyAlignment="1">
      <alignment vertical="center"/>
    </xf>
    <xf numFmtId="0" fontId="3" fillId="2" borderId="16" xfId="0" applyFont="1" applyFill="1" applyBorder="1" applyAlignment="1">
      <alignment horizontal="left" vertical="center" indent="1"/>
    </xf>
    <xf numFmtId="0" fontId="0" fillId="2" borderId="17" xfId="0" applyFill="1" applyBorder="1"/>
    <xf numFmtId="3" fontId="0" fillId="2" borderId="17" xfId="0" applyNumberFormat="1" applyFill="1" applyBorder="1" applyAlignment="1">
      <alignment vertical="center"/>
    </xf>
    <xf numFmtId="3" fontId="0" fillId="2" borderId="16" xfId="0" applyNumberFormat="1" applyFill="1" applyBorder="1" applyAlignment="1">
      <alignment vertical="center"/>
    </xf>
    <xf numFmtId="3" fontId="0" fillId="2" borderId="18" xfId="0" applyNumberFormat="1" applyFill="1" applyBorder="1" applyAlignment="1">
      <alignment vertical="center"/>
    </xf>
    <xf numFmtId="0" fontId="0" fillId="7" borderId="19" xfId="0" applyFill="1" applyBorder="1" applyAlignment="1">
      <alignment horizontal="left" vertical="center" indent="2"/>
    </xf>
    <xf numFmtId="0" fontId="0" fillId="7" borderId="1" xfId="0" applyFill="1" applyBorder="1"/>
    <xf numFmtId="3" fontId="0" fillId="0" borderId="19" xfId="0" applyNumberFormat="1" applyBorder="1" applyAlignment="1">
      <alignment vertical="center"/>
    </xf>
    <xf numFmtId="3" fontId="0" fillId="8" borderId="14" xfId="0" applyNumberFormat="1" applyFill="1" applyBorder="1" applyAlignment="1">
      <alignment vertical="center"/>
    </xf>
    <xf numFmtId="0" fontId="2" fillId="0" borderId="0" xfId="0" applyFont="1"/>
    <xf numFmtId="0" fontId="2" fillId="0" borderId="0" xfId="0" quotePrefix="1" applyFont="1"/>
    <xf numFmtId="0" fontId="8" fillId="0" borderId="0" xfId="0" applyFont="1" applyAlignment="1">
      <alignment horizontal="center" vertical="center" wrapText="1"/>
    </xf>
    <xf numFmtId="0" fontId="0" fillId="0" borderId="0" xfId="0" applyAlignment="1">
      <alignment horizontal="left" vertical="center"/>
    </xf>
    <xf numFmtId="3" fontId="0" fillId="0" borderId="0" xfId="0" applyNumberFormat="1" applyAlignment="1">
      <alignment horizontal="center" vertical="center"/>
    </xf>
    <xf numFmtId="3" fontId="0" fillId="4" borderId="32" xfId="0" applyNumberFormat="1" applyFill="1" applyBorder="1" applyAlignment="1">
      <alignment horizontal="left" vertical="center" wrapText="1"/>
    </xf>
    <xf numFmtId="0" fontId="2" fillId="0" borderId="0" xfId="0" applyFont="1" applyAlignment="1">
      <alignment horizontal="left" indent="1"/>
    </xf>
    <xf numFmtId="3" fontId="0" fillId="4" borderId="36" xfId="0" applyNumberFormat="1" applyFill="1" applyBorder="1" applyAlignment="1">
      <alignment horizontal="left" vertical="center" wrapText="1"/>
    </xf>
    <xf numFmtId="3" fontId="0" fillId="4" borderId="39" xfId="0" applyNumberFormat="1" applyFill="1" applyBorder="1" applyAlignment="1">
      <alignment horizontal="left" vertical="center" wrapText="1"/>
    </xf>
    <xf numFmtId="3" fontId="0" fillId="0" borderId="0" xfId="0" applyNumberFormat="1" applyAlignment="1">
      <alignment horizontal="left" vertical="center"/>
    </xf>
    <xf numFmtId="3" fontId="0" fillId="6" borderId="42" xfId="0" applyNumberFormat="1" applyFill="1" applyBorder="1" applyAlignment="1">
      <alignment horizontal="left" vertical="center" wrapText="1"/>
    </xf>
    <xf numFmtId="3" fontId="0" fillId="6" borderId="44" xfId="0" applyNumberFormat="1" applyFill="1" applyBorder="1" applyAlignment="1">
      <alignment horizontal="left" vertical="center" wrapText="1"/>
    </xf>
    <xf numFmtId="3" fontId="0" fillId="6" borderId="50" xfId="0" applyNumberFormat="1" applyFill="1" applyBorder="1" applyAlignment="1">
      <alignment horizontal="left" vertical="center" wrapText="1"/>
    </xf>
    <xf numFmtId="3" fontId="13" fillId="0" borderId="0" xfId="0" applyNumberFormat="1" applyFont="1" applyAlignment="1">
      <alignment horizontal="left" vertical="center" wrapText="1"/>
    </xf>
    <xf numFmtId="3" fontId="6" fillId="0" borderId="24" xfId="0" applyNumberFormat="1" applyFont="1" applyBorder="1" applyAlignment="1">
      <alignment horizontal="left" vertical="center"/>
    </xf>
    <xf numFmtId="3" fontId="6" fillId="0" borderId="0" xfId="0" applyNumberFormat="1" applyFont="1" applyAlignment="1">
      <alignment horizontal="center" vertical="center"/>
    </xf>
    <xf numFmtId="3" fontId="6" fillId="0" borderId="0" xfId="0" applyNumberFormat="1" applyFont="1" applyAlignment="1">
      <alignment horizontal="left" vertical="center"/>
    </xf>
    <xf numFmtId="3" fontId="0" fillId="3" borderId="55" xfId="0" applyNumberFormat="1" applyFill="1" applyBorder="1" applyAlignment="1">
      <alignment horizontal="left" vertical="center" wrapText="1"/>
    </xf>
    <xf numFmtId="3" fontId="0" fillId="3" borderId="57" xfId="0" applyNumberFormat="1" applyFill="1" applyBorder="1" applyAlignment="1">
      <alignment horizontal="left" vertical="center" wrapText="1"/>
    </xf>
    <xf numFmtId="3" fontId="0" fillId="3" borderId="62" xfId="0" applyNumberFormat="1" applyFill="1" applyBorder="1" applyAlignment="1">
      <alignment horizontal="left" vertical="center" wrapText="1"/>
    </xf>
    <xf numFmtId="0" fontId="0" fillId="0" borderId="0" xfId="0" applyAlignment="1">
      <alignment horizontal="left" vertical="center" wrapText="1"/>
    </xf>
    <xf numFmtId="0" fontId="4" fillId="9"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wrapText="1"/>
    </xf>
    <xf numFmtId="3" fontId="3" fillId="0" borderId="0" xfId="0" applyNumberFormat="1" applyFont="1" applyAlignment="1">
      <alignment vertical="center"/>
    </xf>
    <xf numFmtId="164" fontId="3" fillId="0" borderId="0" xfId="0" applyNumberFormat="1" applyFont="1" applyAlignment="1">
      <alignment horizontal="right" vertical="center"/>
    </xf>
    <xf numFmtId="164" fontId="0" fillId="0" borderId="0" xfId="0" applyNumberFormat="1" applyAlignment="1">
      <alignment horizontal="right" vertical="center"/>
    </xf>
    <xf numFmtId="3" fontId="5" fillId="0" borderId="0" xfId="0" applyNumberFormat="1" applyFont="1" applyAlignment="1">
      <alignment vertical="top" wrapText="1"/>
    </xf>
    <xf numFmtId="0" fontId="8" fillId="0" borderId="0" xfId="0" applyFont="1" applyAlignment="1">
      <alignment vertical="center"/>
    </xf>
    <xf numFmtId="0" fontId="2" fillId="0" borderId="0" xfId="0" applyFont="1" applyAlignment="1">
      <alignment horizontal="left"/>
    </xf>
    <xf numFmtId="0" fontId="18" fillId="0" borderId="0" xfId="0" applyFont="1" applyAlignment="1">
      <alignment vertical="center"/>
    </xf>
    <xf numFmtId="0" fontId="0" fillId="2" borderId="67" xfId="0" applyFill="1" applyBorder="1" applyAlignment="1" applyProtection="1">
      <alignment vertical="center" wrapText="1"/>
      <protection locked="0"/>
    </xf>
    <xf numFmtId="0" fontId="0" fillId="2" borderId="68"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69" xfId="0" applyFill="1" applyBorder="1" applyAlignment="1" applyProtection="1">
      <alignment vertical="center" wrapText="1"/>
      <protection locked="0"/>
    </xf>
    <xf numFmtId="0" fontId="0" fillId="2" borderId="70" xfId="0" applyFill="1" applyBorder="1" applyAlignment="1" applyProtection="1">
      <alignment vertical="center" wrapText="1"/>
      <protection locked="0"/>
    </xf>
    <xf numFmtId="0" fontId="13" fillId="2" borderId="71" xfId="0" applyFont="1" applyFill="1" applyBorder="1" applyAlignment="1" applyProtection="1">
      <alignment vertical="top" wrapText="1"/>
      <protection locked="0"/>
    </xf>
    <xf numFmtId="0" fontId="13" fillId="2" borderId="72" xfId="0" applyFont="1" applyFill="1" applyBorder="1" applyAlignment="1" applyProtection="1">
      <alignment vertical="top" wrapText="1"/>
      <protection locked="0"/>
    </xf>
    <xf numFmtId="0" fontId="13" fillId="2" borderId="19" xfId="0" applyFont="1" applyFill="1" applyBorder="1" applyAlignment="1" applyProtection="1">
      <alignment vertical="top" wrapText="1"/>
      <protection locked="0"/>
    </xf>
    <xf numFmtId="0" fontId="13" fillId="2" borderId="14" xfId="0" applyFont="1" applyFill="1" applyBorder="1" applyAlignment="1" applyProtection="1">
      <alignment vertical="top" wrapText="1"/>
      <protection locked="0"/>
    </xf>
    <xf numFmtId="0" fontId="13" fillId="2" borderId="15" xfId="0" applyFont="1" applyFill="1" applyBorder="1" applyAlignment="1" applyProtection="1">
      <alignment vertical="top" wrapText="1"/>
      <protection locked="0"/>
    </xf>
    <xf numFmtId="0" fontId="13" fillId="2" borderId="73" xfId="0" applyFont="1" applyFill="1" applyBorder="1" applyAlignment="1" applyProtection="1">
      <alignment vertical="top" wrapText="1"/>
      <protection locked="0"/>
    </xf>
    <xf numFmtId="0" fontId="0" fillId="0" borderId="0" xfId="0" applyAlignment="1">
      <alignment wrapText="1"/>
    </xf>
    <xf numFmtId="0" fontId="20" fillId="0" borderId="74" xfId="0" applyFont="1" applyBorder="1" applyAlignment="1">
      <alignment vertical="center"/>
    </xf>
    <xf numFmtId="0" fontId="20" fillId="0" borderId="75" xfId="0" applyFont="1" applyBorder="1" applyAlignment="1">
      <alignment vertical="center"/>
    </xf>
    <xf numFmtId="0" fontId="20" fillId="0" borderId="75" xfId="0" applyFont="1" applyBorder="1" applyAlignment="1">
      <alignment horizontal="left" vertical="center"/>
    </xf>
    <xf numFmtId="9" fontId="20" fillId="0" borderId="5" xfId="0" applyNumberFormat="1" applyFont="1" applyBorder="1" applyAlignment="1">
      <alignment horizontal="right" vertical="center" indent="1"/>
    </xf>
    <xf numFmtId="9" fontId="20" fillId="0" borderId="75" xfId="0" applyNumberFormat="1" applyFont="1" applyBorder="1" applyAlignment="1">
      <alignment horizontal="right" vertical="center" indent="1"/>
    </xf>
    <xf numFmtId="4" fontId="20" fillId="0" borderId="5" xfId="0" applyNumberFormat="1" applyFont="1" applyBorder="1" applyAlignment="1">
      <alignment horizontal="right" vertical="center" indent="1"/>
    </xf>
    <xf numFmtId="4" fontId="20" fillId="10" borderId="6" xfId="0" applyNumberFormat="1" applyFont="1" applyFill="1" applyBorder="1" applyAlignment="1">
      <alignment horizontal="right" vertical="center" indent="1"/>
    </xf>
    <xf numFmtId="3" fontId="20" fillId="10" borderId="76" xfId="0" applyNumberFormat="1" applyFont="1" applyFill="1" applyBorder="1" applyAlignment="1">
      <alignment horizontal="right" vertical="center" indent="1"/>
    </xf>
    <xf numFmtId="2" fontId="0" fillId="0" borderId="0" xfId="0" applyNumberFormat="1" applyAlignment="1">
      <alignment vertical="center"/>
    </xf>
    <xf numFmtId="9" fontId="0" fillId="0" borderId="0" xfId="0" applyNumberFormat="1" applyAlignment="1">
      <alignment vertical="center"/>
    </xf>
    <xf numFmtId="0" fontId="20" fillId="3" borderId="74" xfId="0" applyFont="1" applyFill="1" applyBorder="1" applyAlignment="1">
      <alignment vertical="center"/>
    </xf>
    <xf numFmtId="0" fontId="20" fillId="3" borderId="75" xfId="0" applyFont="1" applyFill="1" applyBorder="1" applyAlignment="1">
      <alignment vertical="center"/>
    </xf>
    <xf numFmtId="0" fontId="20" fillId="3" borderId="75" xfId="0" applyFont="1" applyFill="1" applyBorder="1" applyAlignment="1">
      <alignment horizontal="left" vertical="center"/>
    </xf>
    <xf numFmtId="9" fontId="20" fillId="10" borderId="5" xfId="0" applyNumberFormat="1" applyFont="1" applyFill="1" applyBorder="1" applyAlignment="1">
      <alignment horizontal="right" vertical="center" indent="1"/>
    </xf>
    <xf numFmtId="9" fontId="20" fillId="10" borderId="75" xfId="0" applyNumberFormat="1" applyFont="1" applyFill="1" applyBorder="1" applyAlignment="1">
      <alignment horizontal="right" vertical="center" indent="1"/>
    </xf>
    <xf numFmtId="3" fontId="20" fillId="10" borderId="5" xfId="0" applyNumberFormat="1" applyFont="1" applyFill="1" applyBorder="1" applyAlignment="1">
      <alignment horizontal="right" vertical="center" indent="1"/>
    </xf>
    <xf numFmtId="4" fontId="20" fillId="3" borderId="6" xfId="0" applyNumberFormat="1" applyFont="1" applyFill="1" applyBorder="1" applyAlignment="1">
      <alignment horizontal="right" vertical="center" indent="1"/>
    </xf>
    <xf numFmtId="4" fontId="20" fillId="3" borderId="76" xfId="0" applyNumberFormat="1" applyFont="1" applyFill="1" applyBorder="1" applyAlignment="1">
      <alignment horizontal="right" vertical="center" indent="1"/>
    </xf>
    <xf numFmtId="4" fontId="0" fillId="0" borderId="0" xfId="0" applyNumberFormat="1" applyAlignment="1">
      <alignment vertical="center"/>
    </xf>
    <xf numFmtId="0" fontId="20" fillId="0" borderId="0" xfId="0" applyFont="1" applyAlignment="1">
      <alignment vertical="center"/>
    </xf>
    <xf numFmtId="0" fontId="20" fillId="0" borderId="0" xfId="0" applyFont="1" applyAlignment="1">
      <alignment horizontal="left" vertical="center"/>
    </xf>
    <xf numFmtId="9" fontId="20" fillId="0" borderId="0" xfId="0" applyNumberFormat="1" applyFont="1" applyAlignment="1">
      <alignment horizontal="right" vertical="center" indent="1"/>
    </xf>
    <xf numFmtId="3" fontId="20" fillId="0" borderId="0" xfId="0" applyNumberFormat="1" applyFont="1" applyAlignment="1">
      <alignment horizontal="right" vertical="center" indent="1"/>
    </xf>
    <xf numFmtId="4" fontId="20" fillId="0" borderId="0" xfId="0" applyNumberFormat="1" applyFont="1" applyAlignment="1">
      <alignment horizontal="right" vertical="center" indent="1"/>
    </xf>
    <xf numFmtId="0" fontId="9" fillId="0" borderId="0" xfId="0" applyFont="1" applyAlignment="1">
      <alignment vertical="center"/>
    </xf>
    <xf numFmtId="0" fontId="3" fillId="0" borderId="0" xfId="0" applyFont="1" applyAlignment="1">
      <alignment vertical="center"/>
    </xf>
    <xf numFmtId="0" fontId="0" fillId="0" borderId="0" xfId="0" quotePrefix="1" applyAlignment="1">
      <alignment vertical="center"/>
    </xf>
    <xf numFmtId="0" fontId="0" fillId="3" borderId="75" xfId="0" applyFill="1" applyBorder="1" applyAlignment="1">
      <alignment vertical="center"/>
    </xf>
    <xf numFmtId="0" fontId="0" fillId="3" borderId="0" xfId="0" applyFill="1" applyAlignment="1">
      <alignment vertical="center"/>
    </xf>
    <xf numFmtId="0" fontId="0" fillId="3" borderId="0" xfId="0" applyFill="1" applyAlignment="1">
      <alignment vertical="center" wrapText="1"/>
    </xf>
    <xf numFmtId="0" fontId="0" fillId="2" borderId="77" xfId="0" applyFill="1" applyBorder="1" applyAlignment="1" applyProtection="1">
      <alignment horizontal="left" vertical="center"/>
      <protection locked="0"/>
    </xf>
    <xf numFmtId="0" fontId="0" fillId="2" borderId="78" xfId="0" applyFill="1" applyBorder="1" applyAlignment="1" applyProtection="1">
      <alignment horizontal="left" vertical="center"/>
      <protection locked="0"/>
    </xf>
    <xf numFmtId="0" fontId="0" fillId="2" borderId="18" xfId="0" applyFill="1" applyBorder="1" applyAlignment="1" applyProtection="1">
      <alignment horizontal="center" vertical="center"/>
      <protection locked="0"/>
    </xf>
    <xf numFmtId="0" fontId="0" fillId="2" borderId="70" xfId="0" applyFill="1" applyBorder="1" applyAlignment="1" applyProtection="1">
      <alignment horizontal="center" vertical="center"/>
      <protection locked="0"/>
    </xf>
    <xf numFmtId="0" fontId="13" fillId="2" borderId="79" xfId="0" applyFont="1" applyFill="1" applyBorder="1" applyAlignment="1" applyProtection="1">
      <alignment horizontal="left" vertical="top" wrapText="1"/>
      <protection locked="0"/>
    </xf>
    <xf numFmtId="0" fontId="13" fillId="2" borderId="80" xfId="0" applyFont="1" applyFill="1" applyBorder="1" applyAlignment="1" applyProtection="1">
      <alignment horizontal="left" vertical="top" wrapText="1"/>
      <protection locked="0"/>
    </xf>
    <xf numFmtId="0" fontId="21" fillId="2" borderId="14" xfId="0" applyFont="1" applyFill="1" applyBorder="1" applyAlignment="1" applyProtection="1">
      <alignment horizontal="left" vertical="top" wrapText="1"/>
      <protection locked="0"/>
    </xf>
    <xf numFmtId="0" fontId="13" fillId="2" borderId="14" xfId="0" applyFont="1" applyFill="1" applyBorder="1" applyAlignment="1" applyProtection="1">
      <alignment horizontal="left" vertical="top" wrapText="1"/>
      <protection locked="0"/>
    </xf>
    <xf numFmtId="0" fontId="13" fillId="2" borderId="73" xfId="0" applyFont="1" applyFill="1" applyBorder="1" applyAlignment="1" applyProtection="1">
      <alignment horizontal="left" vertical="top" wrapText="1"/>
      <protection locked="0"/>
    </xf>
    <xf numFmtId="0" fontId="20" fillId="0" borderId="68" xfId="0" applyFont="1" applyBorder="1" applyAlignment="1">
      <alignment horizontal="left" vertical="center"/>
    </xf>
    <xf numFmtId="1" fontId="20" fillId="0" borderId="5" xfId="0" applyNumberFormat="1" applyFont="1" applyBorder="1" applyAlignment="1">
      <alignment horizontal="right" vertical="center"/>
    </xf>
    <xf numFmtId="1" fontId="20" fillId="0" borderId="76" xfId="0" applyNumberFormat="1" applyFont="1" applyBorder="1" applyAlignment="1">
      <alignment horizontal="right" vertical="center"/>
    </xf>
    <xf numFmtId="0" fontId="20" fillId="3" borderId="81" xfId="0" applyFont="1" applyFill="1" applyBorder="1" applyAlignment="1">
      <alignment horizontal="left" vertical="center"/>
    </xf>
    <xf numFmtId="1" fontId="20" fillId="3" borderId="5" xfId="0" applyNumberFormat="1" applyFont="1" applyFill="1" applyBorder="1" applyAlignment="1">
      <alignment horizontal="right" vertical="center"/>
    </xf>
    <xf numFmtId="1" fontId="20" fillId="3" borderId="76" xfId="0" applyNumberFormat="1" applyFont="1" applyFill="1" applyBorder="1" applyAlignment="1">
      <alignment horizontal="right" vertical="center"/>
    </xf>
    <xf numFmtId="0" fontId="20" fillId="0" borderId="81" xfId="0" applyFont="1" applyBorder="1" applyAlignment="1">
      <alignment horizontal="left" vertical="center"/>
    </xf>
    <xf numFmtId="0" fontId="20" fillId="3" borderId="82" xfId="0" applyFont="1" applyFill="1" applyBorder="1" applyAlignment="1">
      <alignment horizontal="left" vertical="center"/>
    </xf>
    <xf numFmtId="0" fontId="20" fillId="3" borderId="83" xfId="0" applyFont="1" applyFill="1" applyBorder="1" applyAlignment="1">
      <alignment vertical="center"/>
    </xf>
    <xf numFmtId="1" fontId="20" fillId="3" borderId="9" xfId="0" applyNumberFormat="1" applyFont="1" applyFill="1" applyBorder="1" applyAlignment="1">
      <alignment horizontal="right" vertical="center"/>
    </xf>
    <xf numFmtId="1" fontId="20" fillId="3" borderId="84" xfId="0" applyNumberFormat="1" applyFont="1" applyFill="1" applyBorder="1" applyAlignment="1">
      <alignment horizontal="right" vertical="center"/>
    </xf>
    <xf numFmtId="0" fontId="20" fillId="0" borderId="81" xfId="0" applyFont="1" applyBorder="1" applyAlignment="1" applyProtection="1">
      <alignment horizontal="left" vertical="center"/>
      <protection locked="0"/>
    </xf>
    <xf numFmtId="0" fontId="20" fillId="0" borderId="75" xfId="0" applyFont="1" applyBorder="1" applyAlignment="1" applyProtection="1">
      <alignment vertical="center"/>
      <protection locked="0"/>
    </xf>
    <xf numFmtId="1" fontId="20" fillId="0" borderId="5" xfId="0" applyNumberFormat="1" applyFont="1" applyBorder="1" applyAlignment="1" applyProtection="1">
      <alignment horizontal="right" vertical="center"/>
      <protection locked="0"/>
    </xf>
    <xf numFmtId="1" fontId="20" fillId="0" borderId="76" xfId="0" applyNumberFormat="1" applyFont="1" applyBorder="1" applyAlignment="1" applyProtection="1">
      <alignment horizontal="right" vertical="center"/>
      <protection locked="0"/>
    </xf>
    <xf numFmtId="0" fontId="20" fillId="3" borderId="81" xfId="0" applyFont="1" applyFill="1" applyBorder="1" applyAlignment="1" applyProtection="1">
      <alignment horizontal="left" vertical="center"/>
      <protection locked="0"/>
    </xf>
    <xf numFmtId="0" fontId="20" fillId="3" borderId="75" xfId="0" applyFont="1" applyFill="1" applyBorder="1" applyAlignment="1" applyProtection="1">
      <alignment vertical="center"/>
      <protection locked="0"/>
    </xf>
    <xf numFmtId="1" fontId="20" fillId="3" borderId="5" xfId="0" applyNumberFormat="1" applyFont="1" applyFill="1" applyBorder="1" applyAlignment="1" applyProtection="1">
      <alignment horizontal="right" vertical="center"/>
      <protection locked="0"/>
    </xf>
    <xf numFmtId="1" fontId="20" fillId="3" borderId="76" xfId="0" applyNumberFormat="1" applyFont="1" applyFill="1" applyBorder="1" applyAlignment="1" applyProtection="1">
      <alignment horizontal="right" vertical="center"/>
      <protection locked="0"/>
    </xf>
    <xf numFmtId="1" fontId="20" fillId="0" borderId="0" xfId="0" applyNumberFormat="1" applyFont="1" applyAlignment="1">
      <alignment horizontal="right" vertical="center"/>
    </xf>
    <xf numFmtId="0" fontId="20" fillId="3" borderId="82" xfId="0" applyFont="1" applyFill="1" applyBorder="1" applyAlignment="1" applyProtection="1">
      <alignment horizontal="left" vertical="center"/>
      <protection locked="0"/>
    </xf>
    <xf numFmtId="0" fontId="20" fillId="3" borderId="83" xfId="0" applyFont="1" applyFill="1" applyBorder="1" applyAlignment="1" applyProtection="1">
      <alignment vertical="center"/>
      <protection locked="0"/>
    </xf>
    <xf numFmtId="1" fontId="20" fillId="3" borderId="9" xfId="0" applyNumberFormat="1" applyFont="1" applyFill="1" applyBorder="1" applyAlignment="1" applyProtection="1">
      <alignment horizontal="right" vertical="center"/>
      <protection locked="0"/>
    </xf>
    <xf numFmtId="1" fontId="20" fillId="3" borderId="8" xfId="0" applyNumberFormat="1" applyFont="1" applyFill="1" applyBorder="1" applyAlignment="1">
      <alignment vertical="center"/>
    </xf>
    <xf numFmtId="1" fontId="20" fillId="3" borderId="84" xfId="0" applyNumberFormat="1" applyFont="1" applyFill="1" applyBorder="1" applyAlignment="1" applyProtection="1">
      <alignment horizontal="right" vertical="center"/>
      <protection locked="0"/>
    </xf>
    <xf numFmtId="1" fontId="20" fillId="0" borderId="12" xfId="0" applyNumberFormat="1" applyFont="1" applyBorder="1" applyAlignment="1" applyProtection="1">
      <alignment horizontal="right" vertical="center"/>
      <protection locked="0"/>
    </xf>
    <xf numFmtId="1" fontId="20" fillId="0" borderId="85" xfId="0" applyNumberFormat="1" applyFont="1" applyBorder="1" applyAlignment="1" applyProtection="1">
      <alignment horizontal="right" vertical="center"/>
      <protection locked="0"/>
    </xf>
    <xf numFmtId="1" fontId="20" fillId="0" borderId="6" xfId="0" applyNumberFormat="1" applyFont="1" applyBorder="1" applyAlignment="1" applyProtection="1">
      <alignment horizontal="right" vertical="center"/>
      <protection locked="0"/>
    </xf>
    <xf numFmtId="3" fontId="0" fillId="2" borderId="86" xfId="0" applyNumberFormat="1" applyFill="1" applyBorder="1" applyAlignment="1">
      <alignment vertical="center"/>
    </xf>
    <xf numFmtId="3" fontId="0" fillId="0" borderId="5" xfId="0" applyNumberFormat="1" applyBorder="1" applyAlignment="1">
      <alignment vertical="center"/>
    </xf>
    <xf numFmtId="3" fontId="0" fillId="0" borderId="6" xfId="0" applyNumberFormat="1" applyBorder="1" applyAlignment="1">
      <alignment vertical="center"/>
    </xf>
    <xf numFmtId="3" fontId="0" fillId="0" borderId="9" xfId="0" applyNumberFormat="1" applyBorder="1" applyAlignment="1">
      <alignment vertical="center"/>
    </xf>
    <xf numFmtId="3" fontId="0" fillId="0" borderId="10" xfId="0" applyNumberFormat="1" applyBorder="1" applyAlignment="1">
      <alignment vertical="center"/>
    </xf>
    <xf numFmtId="3" fontId="0" fillId="0" borderId="14" xfId="0" applyNumberFormat="1" applyBorder="1" applyAlignment="1">
      <alignment vertical="center"/>
    </xf>
    <xf numFmtId="3" fontId="0" fillId="0" borderId="15" xfId="0" applyNumberFormat="1" applyBorder="1" applyAlignment="1">
      <alignment vertical="center"/>
    </xf>
    <xf numFmtId="0" fontId="0" fillId="0" borderId="0" xfId="0" applyProtection="1">
      <protection locked="0"/>
    </xf>
    <xf numFmtId="0" fontId="0" fillId="0" borderId="0" xfId="0" applyAlignment="1" applyProtection="1">
      <alignment vertical="center"/>
      <protection locked="0"/>
    </xf>
    <xf numFmtId="0" fontId="9" fillId="0" borderId="0" xfId="0" applyFont="1"/>
    <xf numFmtId="0" fontId="8" fillId="0" borderId="0" xfId="0" applyFont="1" applyAlignment="1">
      <alignment horizontal="center" vertical="center"/>
    </xf>
    <xf numFmtId="0" fontId="3" fillId="2" borderId="17" xfId="0" applyFont="1" applyFill="1" applyBorder="1" applyAlignment="1">
      <alignment horizontal="left" vertical="center" indent="1"/>
    </xf>
    <xf numFmtId="0" fontId="0" fillId="7" borderId="1" xfId="0" applyFill="1" applyBorder="1" applyAlignment="1">
      <alignment horizontal="left" vertical="center" indent="2"/>
    </xf>
    <xf numFmtId="0" fontId="8" fillId="7" borderId="19" xfId="0" applyFont="1" applyFill="1" applyBorder="1" applyAlignment="1">
      <alignment horizontal="right" vertical="center"/>
    </xf>
    <xf numFmtId="0" fontId="0" fillId="0" borderId="5" xfId="0" applyBorder="1"/>
    <xf numFmtId="0" fontId="0" fillId="0" borderId="6" xfId="0" applyBorder="1"/>
    <xf numFmtId="0" fontId="0" fillId="0" borderId="0" xfId="0" applyFill="1" applyBorder="1"/>
    <xf numFmtId="0" fontId="3" fillId="0" borderId="0" xfId="0" applyFont="1" applyFill="1" applyBorder="1" applyAlignment="1">
      <alignment vertical="center" wrapText="1"/>
    </xf>
    <xf numFmtId="3" fontId="0" fillId="0" borderId="0" xfId="0" applyNumberFormat="1" applyFill="1" applyBorder="1" applyAlignment="1">
      <alignment vertical="center"/>
    </xf>
    <xf numFmtId="3" fontId="6" fillId="0" borderId="0" xfId="0" applyNumberFormat="1" applyFont="1" applyFill="1" applyBorder="1" applyAlignment="1">
      <alignment vertical="center"/>
    </xf>
    <xf numFmtId="0" fontId="0" fillId="0" borderId="0" xfId="0" applyFill="1" applyBorder="1" applyAlignment="1">
      <alignment vertical="center"/>
    </xf>
    <xf numFmtId="0" fontId="2" fillId="0" borderId="0" xfId="0" applyFont="1" applyFill="1" applyBorder="1"/>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wrapText="1"/>
      <protection locked="0"/>
    </xf>
    <xf numFmtId="0" fontId="8" fillId="0" borderId="0" xfId="0" applyFont="1" applyFill="1" applyBorder="1" applyAlignment="1">
      <alignment horizontal="center" vertical="center"/>
    </xf>
    <xf numFmtId="3" fontId="0" fillId="3" borderId="10" xfId="0" applyNumberFormat="1" applyFill="1" applyBorder="1" applyAlignment="1">
      <alignment horizontal="right" vertical="center"/>
    </xf>
    <xf numFmtId="3" fontId="0" fillId="0" borderId="6" xfId="0" applyNumberFormat="1" applyBorder="1" applyAlignment="1">
      <alignment horizontal="right" vertical="center"/>
    </xf>
    <xf numFmtId="0" fontId="3" fillId="2" borderId="90" xfId="0" applyFont="1" applyFill="1" applyBorder="1" applyAlignment="1">
      <alignment horizontal="left" vertical="center" indent="1"/>
    </xf>
    <xf numFmtId="1" fontId="0" fillId="2" borderId="91" xfId="0" applyNumberFormat="1" applyFill="1" applyBorder="1" applyAlignment="1">
      <alignment horizontal="right" vertical="center"/>
    </xf>
    <xf numFmtId="0" fontId="0" fillId="2" borderId="64" xfId="0" applyFill="1" applyBorder="1" applyAlignment="1">
      <alignment vertical="center"/>
    </xf>
    <xf numFmtId="3" fontId="0" fillId="2" borderId="64" xfId="0" applyNumberFormat="1" applyFill="1" applyBorder="1" applyAlignment="1">
      <alignment vertical="center"/>
    </xf>
    <xf numFmtId="1" fontId="0" fillId="2" borderId="91" xfId="0" applyNumberFormat="1" applyFill="1" applyBorder="1" applyAlignment="1">
      <alignment vertical="center"/>
    </xf>
    <xf numFmtId="0" fontId="5" fillId="2" borderId="64" xfId="0" applyFont="1" applyFill="1" applyBorder="1" applyAlignment="1">
      <alignment horizontal="left" vertical="center" indent="1"/>
    </xf>
    <xf numFmtId="0" fontId="18" fillId="0" borderId="0" xfId="0" applyFont="1"/>
    <xf numFmtId="0" fontId="18" fillId="7" borderId="17" xfId="0" applyFont="1" applyFill="1" applyBorder="1" applyAlignment="1">
      <alignment horizontal="left" vertical="center" indent="1"/>
    </xf>
    <xf numFmtId="0" fontId="18" fillId="7" borderId="18" xfId="0" applyFont="1" applyFill="1" applyBorder="1" applyAlignment="1">
      <alignment horizontal="center" vertical="center" wrapText="1"/>
    </xf>
    <xf numFmtId="0" fontId="18" fillId="7" borderId="17" xfId="0" applyFont="1" applyFill="1" applyBorder="1"/>
    <xf numFmtId="0" fontId="18" fillId="7" borderId="66" xfId="0" applyFont="1" applyFill="1" applyBorder="1" applyAlignment="1">
      <alignment horizontal="left" indent="1"/>
    </xf>
    <xf numFmtId="0" fontId="18" fillId="7" borderId="92" xfId="0" applyFont="1" applyFill="1" applyBorder="1" applyAlignment="1">
      <alignment horizontal="center" vertical="center"/>
    </xf>
    <xf numFmtId="0" fontId="18" fillId="7" borderId="93" xfId="0" applyFont="1" applyFill="1" applyBorder="1" applyAlignment="1">
      <alignment horizontal="center" vertical="center"/>
    </xf>
    <xf numFmtId="0" fontId="18" fillId="7" borderId="66" xfId="0" applyFont="1" applyFill="1" applyBorder="1"/>
    <xf numFmtId="0" fontId="0" fillId="2" borderId="0" xfId="0" applyFill="1" applyAlignment="1">
      <alignment horizontal="left" vertical="center" indent="1"/>
    </xf>
    <xf numFmtId="9" fontId="0" fillId="2" borderId="5" xfId="0" applyNumberFormat="1" applyFill="1" applyBorder="1" applyAlignment="1">
      <alignment vertical="center"/>
    </xf>
    <xf numFmtId="3" fontId="20" fillId="2" borderId="6" xfId="0" applyNumberFormat="1" applyFont="1" applyFill="1" applyBorder="1" applyAlignment="1">
      <alignment vertical="center"/>
    </xf>
    <xf numFmtId="3" fontId="0" fillId="2" borderId="5" xfId="0" applyNumberFormat="1" applyFill="1" applyBorder="1" applyAlignment="1">
      <alignment horizontal="center" vertical="center"/>
    </xf>
    <xf numFmtId="3" fontId="0" fillId="2" borderId="6" xfId="0" applyNumberFormat="1" applyFill="1" applyBorder="1" applyAlignment="1">
      <alignment horizontal="center" vertical="center"/>
    </xf>
    <xf numFmtId="0" fontId="0" fillId="2" borderId="0" xfId="0" applyFill="1" applyAlignment="1">
      <alignment vertical="center"/>
    </xf>
    <xf numFmtId="0" fontId="0" fillId="3" borderId="0" xfId="0" applyFill="1" applyAlignment="1">
      <alignment horizontal="left" vertical="center" indent="1"/>
    </xf>
    <xf numFmtId="9" fontId="0" fillId="3" borderId="5" xfId="0" applyNumberFormat="1" applyFill="1" applyBorder="1" applyAlignment="1">
      <alignment vertical="center"/>
    </xf>
    <xf numFmtId="3" fontId="0" fillId="3" borderId="5" xfId="0" applyNumberFormat="1" applyFill="1" applyBorder="1" applyAlignment="1">
      <alignment horizontal="right" vertical="center"/>
    </xf>
    <xf numFmtId="9" fontId="0" fillId="3" borderId="5" xfId="0" applyNumberFormat="1" applyFill="1" applyBorder="1" applyAlignment="1">
      <alignment horizontal="right" vertical="center"/>
    </xf>
    <xf numFmtId="3" fontId="20" fillId="3" borderId="6" xfId="0" applyNumberFormat="1" applyFont="1" applyFill="1" applyBorder="1" applyAlignment="1">
      <alignment vertical="center"/>
    </xf>
    <xf numFmtId="3" fontId="0" fillId="3" borderId="6" xfId="0" applyNumberForma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2"/>
    </xf>
    <xf numFmtId="3" fontId="5" fillId="0" borderId="5" xfId="0" applyNumberFormat="1" applyFont="1" applyBorder="1" applyAlignment="1">
      <alignment vertical="center"/>
    </xf>
    <xf numFmtId="9" fontId="5" fillId="0" borderId="5" xfId="0" applyNumberFormat="1" applyFont="1" applyBorder="1" applyAlignment="1">
      <alignment vertical="center"/>
    </xf>
    <xf numFmtId="3" fontId="5" fillId="0" borderId="6" xfId="0" applyNumberFormat="1" applyFont="1" applyBorder="1" applyAlignment="1">
      <alignment vertical="center"/>
    </xf>
    <xf numFmtId="3" fontId="5" fillId="0" borderId="5" xfId="0" applyNumberFormat="1" applyFont="1" applyBorder="1" applyAlignment="1">
      <alignment horizontal="right" vertical="center"/>
    </xf>
    <xf numFmtId="9" fontId="5" fillId="0" borderId="5" xfId="0" applyNumberFormat="1" applyFont="1" applyBorder="1" applyAlignment="1">
      <alignment horizontal="right" vertical="center"/>
    </xf>
    <xf numFmtId="9" fontId="5" fillId="0" borderId="5" xfId="0" quotePrefix="1" applyNumberFormat="1" applyFont="1" applyBorder="1" applyAlignment="1">
      <alignment horizontal="right" vertical="center"/>
    </xf>
    <xf numFmtId="3" fontId="5" fillId="0" borderId="5" xfId="0" quotePrefix="1" applyNumberFormat="1" applyFont="1" applyBorder="1" applyAlignment="1">
      <alignment horizontal="right" vertical="center"/>
    </xf>
    <xf numFmtId="3" fontId="5" fillId="0" borderId="6" xfId="0" quotePrefix="1" applyNumberFormat="1" applyFont="1" applyBorder="1" applyAlignment="1">
      <alignment horizontal="right" vertical="center"/>
    </xf>
    <xf numFmtId="3" fontId="5" fillId="0" borderId="5" xfId="0" applyNumberFormat="1" applyFont="1" applyBorder="1" applyAlignment="1">
      <alignment horizontal="center" vertical="center"/>
    </xf>
    <xf numFmtId="3" fontId="5" fillId="0" borderId="6" xfId="0" applyNumberFormat="1" applyFont="1" applyBorder="1" applyAlignment="1">
      <alignment horizontal="center" vertical="center"/>
    </xf>
    <xf numFmtId="3" fontId="20" fillId="3" borderId="0" xfId="0" applyNumberFormat="1" applyFont="1" applyFill="1" applyAlignment="1">
      <alignment vertical="center"/>
    </xf>
    <xf numFmtId="0" fontId="0" fillId="3" borderId="1" xfId="0" applyFill="1" applyBorder="1" applyAlignment="1">
      <alignment horizontal="left" vertical="center" indent="1"/>
    </xf>
    <xf numFmtId="9" fontId="0" fillId="3" borderId="14" xfId="0" applyNumberFormat="1" applyFill="1" applyBorder="1" applyAlignment="1">
      <alignment vertical="center"/>
    </xf>
    <xf numFmtId="3" fontId="0" fillId="3" borderId="15" xfId="0" applyNumberFormat="1" applyFill="1" applyBorder="1" applyAlignment="1">
      <alignment horizontal="center" vertical="center"/>
    </xf>
    <xf numFmtId="0" fontId="0" fillId="3" borderId="1" xfId="0" applyFill="1" applyBorder="1" applyAlignment="1">
      <alignment vertical="center"/>
    </xf>
    <xf numFmtId="3" fontId="0" fillId="7" borderId="14" xfId="0" applyNumberFormat="1" applyFill="1" applyBorder="1" applyAlignment="1">
      <alignment vertical="center"/>
    </xf>
    <xf numFmtId="3" fontId="20" fillId="7" borderId="14" xfId="0" applyNumberFormat="1" applyFont="1" applyFill="1" applyBorder="1" applyAlignment="1">
      <alignment vertical="center"/>
    </xf>
    <xf numFmtId="3" fontId="0" fillId="0" borderId="0" xfId="0" applyNumberFormat="1" applyAlignment="1">
      <alignment horizontal="left" vertical="center" wrapText="1" indent="1"/>
    </xf>
    <xf numFmtId="0" fontId="8" fillId="0" borderId="0" xfId="0" applyFont="1" applyAlignment="1">
      <alignment horizontal="center" vertical="center"/>
    </xf>
    <xf numFmtId="3" fontId="0" fillId="3" borderId="5" xfId="0" applyNumberFormat="1" applyFill="1" applyBorder="1" applyAlignment="1">
      <alignment horizontal="center" vertical="center"/>
    </xf>
    <xf numFmtId="3" fontId="0" fillId="3" borderId="14" xfId="0" applyNumberFormat="1" applyFill="1" applyBorder="1" applyAlignment="1">
      <alignment horizontal="center" vertical="center"/>
    </xf>
    <xf numFmtId="0" fontId="8" fillId="0" borderId="0" xfId="0" applyFont="1" applyAlignment="1">
      <alignment horizontal="center" vertical="center" wrapText="1"/>
    </xf>
    <xf numFmtId="0" fontId="4" fillId="9" borderId="0" xfId="0" applyFont="1" applyFill="1" applyAlignment="1">
      <alignment horizontal="center" vertical="center"/>
    </xf>
    <xf numFmtId="3" fontId="0" fillId="3" borderId="52" xfId="0" applyNumberFormat="1" applyFill="1" applyBorder="1" applyAlignment="1">
      <alignment horizontal="left" vertical="center" wrapText="1"/>
    </xf>
    <xf numFmtId="3" fontId="0" fillId="3" borderId="0" xfId="0" applyNumberFormat="1" applyFill="1" applyAlignment="1">
      <alignment horizontal="left" vertical="center" wrapText="1"/>
    </xf>
    <xf numFmtId="3" fontId="0" fillId="3" borderId="59" xfId="0" applyNumberFormat="1" applyFill="1" applyBorder="1" applyAlignment="1">
      <alignment horizontal="left" vertical="center" wrapText="1"/>
    </xf>
    <xf numFmtId="0" fontId="2" fillId="0" borderId="0" xfId="0" applyFont="1" applyFill="1" applyBorder="1" applyAlignment="1">
      <alignment vertical="center"/>
    </xf>
    <xf numFmtId="0" fontId="7" fillId="0" borderId="0" xfId="0" applyFont="1" applyFill="1" applyBorder="1" applyAlignment="1">
      <alignment horizontal="left" vertical="center" inden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vertical="center"/>
    </xf>
    <xf numFmtId="164" fontId="3" fillId="0" borderId="0" xfId="0" applyNumberFormat="1" applyFont="1" applyFill="1" applyBorder="1" applyAlignment="1">
      <alignment horizontal="right" vertical="center"/>
    </xf>
    <xf numFmtId="164" fontId="0" fillId="0" borderId="0" xfId="0" applyNumberFormat="1" applyFill="1" applyBorder="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0" fillId="0" borderId="0" xfId="0" applyFill="1" applyBorder="1" applyAlignment="1">
      <alignment horizontal="center" vertical="center"/>
    </xf>
    <xf numFmtId="0" fontId="8" fillId="0" borderId="0" xfId="0" applyFont="1" applyFill="1" applyBorder="1" applyAlignment="1">
      <alignment vertical="center" wrapText="1"/>
    </xf>
    <xf numFmtId="0" fontId="0" fillId="0" borderId="0" xfId="0" applyFill="1" applyBorder="1" applyAlignment="1">
      <alignment vertical="center" wrapText="1"/>
    </xf>
    <xf numFmtId="3" fontId="3"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ill="1" applyBorder="1" applyProtection="1">
      <protection locked="0"/>
    </xf>
    <xf numFmtId="0" fontId="0" fillId="0" borderId="0" xfId="0" applyFill="1" applyBorder="1" applyAlignment="1" applyProtection="1">
      <alignment vertical="center"/>
      <protection locked="0"/>
    </xf>
    <xf numFmtId="0" fontId="9" fillId="0" borderId="0" xfId="0" applyFont="1" applyFill="1" applyBorder="1"/>
    <xf numFmtId="0" fontId="3" fillId="0" borderId="0" xfId="0" applyFont="1" applyFill="1" applyBorder="1" applyAlignment="1">
      <alignment horizontal="left" vertical="center" indent="1"/>
    </xf>
    <xf numFmtId="0" fontId="0" fillId="0" borderId="0" xfId="0" applyFill="1" applyBorder="1" applyAlignment="1">
      <alignment horizontal="left" vertical="center" indent="2"/>
    </xf>
    <xf numFmtId="0" fontId="8" fillId="0" borderId="0" xfId="0" applyFont="1" applyFill="1" applyBorder="1" applyAlignment="1">
      <alignment horizontal="right" vertical="center"/>
    </xf>
    <xf numFmtId="0" fontId="20" fillId="0" borderId="67" xfId="0" applyFont="1" applyBorder="1" applyAlignment="1">
      <alignment vertical="center"/>
    </xf>
    <xf numFmtId="0" fontId="20" fillId="0" borderId="18" xfId="0" applyFont="1" applyBorder="1" applyAlignment="1">
      <alignment horizontal="left" vertical="center"/>
    </xf>
    <xf numFmtId="9" fontId="20" fillId="0" borderId="18" xfId="0" applyNumberFormat="1" applyFont="1" applyBorder="1" applyAlignment="1">
      <alignment horizontal="right" vertical="center" indent="1"/>
    </xf>
    <xf numFmtId="4" fontId="20" fillId="0" borderId="18" xfId="0" applyNumberFormat="1" applyFont="1" applyBorder="1" applyAlignment="1">
      <alignment horizontal="right" vertical="center" indent="1"/>
    </xf>
    <xf numFmtId="4" fontId="20" fillId="10" borderId="18" xfId="0" applyNumberFormat="1" applyFont="1" applyFill="1" applyBorder="1" applyAlignment="1">
      <alignment horizontal="right" vertical="center" indent="1"/>
    </xf>
    <xf numFmtId="3" fontId="20" fillId="10" borderId="29" xfId="0" applyNumberFormat="1" applyFont="1" applyFill="1" applyBorder="1" applyAlignment="1">
      <alignment horizontal="right" vertical="center" indent="1"/>
    </xf>
    <xf numFmtId="0" fontId="20" fillId="3" borderId="0" xfId="0" applyFont="1" applyFill="1" applyAlignment="1">
      <alignment vertical="center"/>
    </xf>
    <xf numFmtId="0" fontId="20" fillId="3" borderId="5" xfId="0" applyFont="1" applyFill="1" applyBorder="1" applyAlignment="1">
      <alignment horizontal="left" vertical="center"/>
    </xf>
    <xf numFmtId="4" fontId="20" fillId="3" borderId="5" xfId="0" applyNumberFormat="1" applyFont="1" applyFill="1" applyBorder="1" applyAlignment="1">
      <alignment horizontal="right" vertical="center" indent="1"/>
    </xf>
    <xf numFmtId="4" fontId="20" fillId="3" borderId="34" xfId="0" applyNumberFormat="1" applyFont="1" applyFill="1" applyBorder="1" applyAlignment="1">
      <alignment horizontal="right" vertical="center" indent="1"/>
    </xf>
    <xf numFmtId="0" fontId="20" fillId="7" borderId="74" xfId="0" applyFont="1" applyFill="1" applyBorder="1" applyAlignment="1">
      <alignment vertical="center"/>
    </xf>
    <xf numFmtId="0" fontId="20" fillId="7" borderId="0" xfId="0" applyFont="1" applyFill="1" applyAlignment="1">
      <alignment vertical="center"/>
    </xf>
    <xf numFmtId="0" fontId="20" fillId="7" borderId="5" xfId="0" applyFont="1" applyFill="1" applyBorder="1" applyAlignment="1">
      <alignment horizontal="left" vertical="center"/>
    </xf>
    <xf numFmtId="4" fontId="20" fillId="7" borderId="5" xfId="0" applyNumberFormat="1" applyFont="1" applyFill="1" applyBorder="1" applyAlignment="1">
      <alignment horizontal="right" vertical="center" indent="1"/>
    </xf>
    <xf numFmtId="4" fontId="20" fillId="7" borderId="34" xfId="0" applyNumberFormat="1" applyFont="1" applyFill="1" applyBorder="1" applyAlignment="1">
      <alignment horizontal="right" vertical="center" indent="1"/>
    </xf>
    <xf numFmtId="0" fontId="0" fillId="0" borderId="74" xfId="0" applyBorder="1" applyAlignment="1">
      <alignment vertical="center"/>
    </xf>
    <xf numFmtId="4" fontId="20" fillId="0" borderId="34" xfId="0" applyNumberFormat="1" applyFont="1" applyBorder="1" applyAlignment="1">
      <alignment horizontal="right" vertical="center" indent="1"/>
    </xf>
    <xf numFmtId="0" fontId="0" fillId="3" borderId="74" xfId="0" applyFill="1" applyBorder="1" applyAlignment="1">
      <alignment vertical="center"/>
    </xf>
    <xf numFmtId="0" fontId="0" fillId="0" borderId="0" xfId="0" applyAlignment="1">
      <alignment horizontal="left" vertical="center" indent="1"/>
    </xf>
    <xf numFmtId="2" fontId="3" fillId="0" borderId="34" xfId="0" quotePrefix="1" applyNumberFormat="1" applyFont="1" applyBorder="1" applyAlignment="1">
      <alignment vertical="center"/>
    </xf>
    <xf numFmtId="2" fontId="0" fillId="3" borderId="0" xfId="0" applyNumberFormat="1" applyFill="1" applyAlignment="1">
      <alignment vertical="center"/>
    </xf>
    <xf numFmtId="2" fontId="0" fillId="3" borderId="34" xfId="0" applyNumberFormat="1" applyFill="1" applyBorder="1" applyAlignment="1">
      <alignment vertical="center"/>
    </xf>
    <xf numFmtId="2" fontId="3" fillId="0" borderId="34" xfId="0" applyNumberFormat="1" applyFont="1" applyBorder="1" applyAlignment="1">
      <alignment vertical="center"/>
    </xf>
    <xf numFmtId="2" fontId="0" fillId="0" borderId="34" xfId="0" applyNumberFormat="1" applyBorder="1" applyAlignment="1">
      <alignment vertical="center"/>
    </xf>
    <xf numFmtId="0" fontId="3" fillId="0" borderId="0" xfId="0" applyFont="1" applyAlignment="1">
      <alignment horizontal="left" vertical="center" indent="1"/>
    </xf>
    <xf numFmtId="0" fontId="0" fillId="2" borderId="0" xfId="0" applyFill="1" applyBorder="1" applyAlignment="1">
      <alignment vertical="center"/>
    </xf>
    <xf numFmtId="3" fontId="0" fillId="3" borderId="0" xfId="0" applyNumberFormat="1" applyFill="1" applyBorder="1" applyAlignment="1">
      <alignment vertical="center"/>
    </xf>
    <xf numFmtId="1" fontId="0" fillId="0" borderId="0" xfId="0" applyNumberFormat="1" applyFill="1" applyBorder="1" applyAlignment="1">
      <alignment vertical="center"/>
    </xf>
    <xf numFmtId="0" fontId="0" fillId="0" borderId="0" xfId="0" applyFill="1" applyBorder="1" applyAlignment="1">
      <alignment horizontal="left" indent="1"/>
    </xf>
    <xf numFmtId="0" fontId="18" fillId="0" borderId="0" xfId="0" applyFont="1" applyFill="1" applyBorder="1"/>
    <xf numFmtId="0" fontId="18" fillId="0" borderId="0" xfId="0" applyFont="1" applyFill="1" applyBorder="1" applyAlignment="1">
      <alignment horizontal="left" vertical="center" inden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indent="1"/>
    </xf>
    <xf numFmtId="0" fontId="18" fillId="0" borderId="0" xfId="0" applyFont="1" applyFill="1" applyBorder="1" applyAlignment="1">
      <alignment horizontal="center" vertical="center"/>
    </xf>
    <xf numFmtId="0" fontId="0" fillId="0" borderId="0" xfId="0" applyFill="1" applyBorder="1" applyAlignment="1">
      <alignment horizontal="left" vertical="center" indent="1"/>
    </xf>
    <xf numFmtId="9" fontId="0" fillId="0" borderId="0" xfId="0" applyNumberFormat="1" applyFill="1" applyBorder="1" applyAlignment="1">
      <alignment vertical="center"/>
    </xf>
    <xf numFmtId="3" fontId="20" fillId="0" borderId="0" xfId="0" applyNumberFormat="1" applyFont="1" applyFill="1" applyBorder="1" applyAlignment="1">
      <alignment vertical="center"/>
    </xf>
    <xf numFmtId="3" fontId="0" fillId="0" borderId="0" xfId="0" applyNumberFormat="1" applyFill="1" applyBorder="1" applyAlignment="1">
      <alignment horizontal="center" vertical="center"/>
    </xf>
    <xf numFmtId="3" fontId="0" fillId="0" borderId="0" xfId="0" applyNumberFormat="1" applyFill="1" applyBorder="1" applyAlignment="1">
      <alignment horizontal="right" vertical="center"/>
    </xf>
    <xf numFmtId="9" fontId="0" fillId="0" borderId="0" xfId="0" applyNumberForma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indent="2"/>
    </xf>
    <xf numFmtId="3" fontId="5" fillId="0" borderId="0" xfId="0" applyNumberFormat="1" applyFont="1" applyFill="1" applyBorder="1" applyAlignment="1">
      <alignment horizontal="right" vertical="center"/>
    </xf>
    <xf numFmtId="9" fontId="5" fillId="0" borderId="0" xfId="0" quotePrefix="1" applyNumberFormat="1" applyFont="1" applyFill="1" applyBorder="1" applyAlignment="1">
      <alignment horizontal="right" vertical="center"/>
    </xf>
    <xf numFmtId="3" fontId="5" fillId="0" borderId="0" xfId="0" quotePrefix="1" applyNumberFormat="1" applyFont="1" applyFill="1" applyBorder="1" applyAlignment="1">
      <alignment horizontal="right" vertical="center"/>
    </xf>
    <xf numFmtId="3" fontId="5" fillId="0" borderId="0" xfId="0" applyNumberFormat="1" applyFont="1" applyFill="1" applyBorder="1" applyAlignment="1">
      <alignment vertical="center"/>
    </xf>
    <xf numFmtId="9"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0" fillId="0" borderId="0" xfId="0" applyNumberFormat="1" applyFill="1" applyBorder="1"/>
    <xf numFmtId="9" fontId="0" fillId="0" borderId="0" xfId="0" applyNumberFormat="1" applyFill="1" applyBorder="1"/>
    <xf numFmtId="3" fontId="20" fillId="0" borderId="0" xfId="0" applyNumberFormat="1" applyFont="1" applyFill="1" applyBorder="1"/>
    <xf numFmtId="0" fontId="5" fillId="0" borderId="0" xfId="0" applyFont="1" applyFill="1" applyBorder="1" applyAlignment="1">
      <alignment horizontal="left" vertical="center" indent="1"/>
    </xf>
    <xf numFmtId="3" fontId="0" fillId="0" borderId="0" xfId="0" applyNumberFormat="1" applyFill="1" applyBorder="1" applyAlignment="1">
      <alignment horizontal="right"/>
    </xf>
    <xf numFmtId="9" fontId="0" fillId="0" borderId="0" xfId="0" quotePrefix="1" applyNumberFormat="1" applyFill="1" applyBorder="1" applyAlignment="1">
      <alignment horizontal="right"/>
    </xf>
    <xf numFmtId="0" fontId="20" fillId="0" borderId="0" xfId="0" applyFont="1" applyFill="1" applyBorder="1"/>
    <xf numFmtId="9" fontId="0" fillId="0" borderId="0" xfId="0" applyNumberFormat="1" applyFill="1" applyBorder="1" applyAlignment="1">
      <alignment horizontal="right"/>
    </xf>
    <xf numFmtId="3" fontId="20" fillId="0" borderId="0" xfId="0" quotePrefix="1" applyNumberFormat="1" applyFont="1" applyFill="1" applyBorder="1" applyAlignment="1">
      <alignment horizontal="right"/>
    </xf>
    <xf numFmtId="3" fontId="3" fillId="0" borderId="2" xfId="0" applyNumberFormat="1" applyFont="1" applyBorder="1" applyAlignment="1">
      <alignment horizontal="center" vertical="center" wrapText="1"/>
    </xf>
    <xf numFmtId="3" fontId="0" fillId="0" borderId="75" xfId="0" applyNumberFormat="1" applyBorder="1" applyAlignment="1">
      <alignment vertical="center"/>
    </xf>
    <xf numFmtId="3" fontId="0" fillId="0" borderId="83" xfId="0" applyNumberFormat="1" applyBorder="1" applyAlignment="1">
      <alignment vertical="center"/>
    </xf>
    <xf numFmtId="3" fontId="0" fillId="2" borderId="5" xfId="0" applyNumberFormat="1" applyFill="1" applyBorder="1" applyAlignment="1">
      <alignment horizontal="right" vertical="center"/>
    </xf>
    <xf numFmtId="3" fontId="0" fillId="2" borderId="6" xfId="0" applyNumberFormat="1" applyFill="1" applyBorder="1" applyAlignment="1">
      <alignment horizontal="right" vertical="center"/>
    </xf>
    <xf numFmtId="3" fontId="0" fillId="3" borderId="6" xfId="0" applyNumberFormat="1" applyFill="1" applyBorder="1" applyAlignment="1">
      <alignment horizontal="right" vertical="center"/>
    </xf>
    <xf numFmtId="3" fontId="0" fillId="3" borderId="9" xfId="0" applyNumberFormat="1" applyFill="1" applyBorder="1" applyAlignment="1">
      <alignment horizontal="right" vertical="center"/>
    </xf>
    <xf numFmtId="3" fontId="0" fillId="0" borderId="5" xfId="0" applyNumberFormat="1" applyBorder="1" applyAlignment="1">
      <alignment horizontal="right" vertical="center"/>
    </xf>
    <xf numFmtId="3" fontId="0" fillId="0" borderId="9" xfId="0" applyNumberFormat="1" applyBorder="1" applyAlignment="1">
      <alignment horizontal="right" vertical="center"/>
    </xf>
    <xf numFmtId="3" fontId="0" fillId="0" borderId="14" xfId="0" applyNumberFormat="1" applyBorder="1" applyAlignment="1">
      <alignment horizontal="right" vertical="center"/>
    </xf>
    <xf numFmtId="0" fontId="0" fillId="0" borderId="0" xfId="0" applyFill="1" applyBorder="1" applyAlignment="1">
      <alignment horizontal="left" vertical="center"/>
    </xf>
    <xf numFmtId="0" fontId="28" fillId="0" borderId="0" xfId="1" applyAlignment="1">
      <alignment vertical="center"/>
    </xf>
    <xf numFmtId="0" fontId="0" fillId="8" borderId="0" xfId="0" applyFill="1"/>
    <xf numFmtId="0" fontId="0" fillId="0" borderId="0" xfId="0" applyFill="1"/>
    <xf numFmtId="3" fontId="18" fillId="0" borderId="2" xfId="0" applyNumberFormat="1" applyFont="1" applyBorder="1" applyAlignment="1">
      <alignment horizontal="left" vertical="center" wrapText="1" indent="1"/>
    </xf>
    <xf numFmtId="0" fontId="28" fillId="0" borderId="0" xfId="1" applyAlignment="1">
      <alignment horizontal="right"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3" fontId="0" fillId="4" borderId="31" xfId="0" applyNumberFormat="1" applyFill="1" applyBorder="1" applyAlignment="1">
      <alignment horizontal="left" vertical="center" wrapText="1"/>
    </xf>
    <xf numFmtId="3" fontId="0" fillId="4" borderId="0" xfId="0" applyNumberFormat="1" applyFill="1" applyAlignment="1">
      <alignment horizontal="left" vertical="center" wrapText="1"/>
    </xf>
    <xf numFmtId="3" fontId="0" fillId="4" borderId="38" xfId="0" applyNumberFormat="1" applyFill="1" applyBorder="1" applyAlignment="1">
      <alignment horizontal="left" vertical="center" wrapText="1"/>
    </xf>
    <xf numFmtId="3" fontId="0" fillId="6" borderId="41" xfId="0" applyNumberFormat="1" applyFill="1" applyBorder="1" applyAlignment="1">
      <alignment horizontal="left" vertical="center" wrapText="1"/>
    </xf>
    <xf numFmtId="3" fontId="0" fillId="6" borderId="0" xfId="0" applyNumberFormat="1" applyFill="1" applyAlignment="1">
      <alignment horizontal="left" vertical="center" wrapText="1"/>
    </xf>
    <xf numFmtId="3" fontId="0" fillId="6" borderId="49" xfId="0" applyNumberFormat="1" applyFill="1" applyBorder="1" applyAlignment="1">
      <alignment horizontal="left" vertical="center" wrapText="1"/>
    </xf>
    <xf numFmtId="0" fontId="4" fillId="0" borderId="0" xfId="0" applyFont="1" applyFill="1" applyAlignment="1">
      <alignment horizontal="center" vertical="center"/>
    </xf>
    <xf numFmtId="3" fontId="0" fillId="0" borderId="0" xfId="0" applyNumberFormat="1" applyFill="1" applyBorder="1" applyAlignment="1">
      <alignment horizontal="left" vertical="center" wrapText="1"/>
    </xf>
    <xf numFmtId="3" fontId="0" fillId="0" borderId="0" xfId="0" applyNumberFormat="1" applyFill="1" applyBorder="1" applyAlignment="1">
      <alignment horizontal="center" vertical="center" wrapText="1"/>
    </xf>
    <xf numFmtId="3" fontId="0" fillId="0" borderId="0" xfId="0" applyNumberFormat="1" applyFill="1" applyAlignment="1">
      <alignment horizontal="center" vertical="center"/>
    </xf>
    <xf numFmtId="3" fontId="0" fillId="0" borderId="0" xfId="0" applyNumberFormat="1" applyFill="1" applyBorder="1" applyAlignment="1">
      <alignment horizontal="left" vertical="center" wrapText="1" indent="1"/>
    </xf>
    <xf numFmtId="3" fontId="0" fillId="0" borderId="0" xfId="0" applyNumberFormat="1" applyFill="1" applyAlignment="1">
      <alignment vertical="center"/>
    </xf>
    <xf numFmtId="0" fontId="0" fillId="0" borderId="0" xfId="0" applyFill="1" applyAlignment="1">
      <alignment vertical="center"/>
    </xf>
    <xf numFmtId="0" fontId="4" fillId="9" borderId="0" xfId="0" applyFont="1" applyFill="1" applyAlignment="1">
      <alignment horizontal="left" vertical="center" indent="1"/>
    </xf>
    <xf numFmtId="0" fontId="4" fillId="9" borderId="0" xfId="0" applyFont="1" applyFill="1" applyAlignment="1">
      <alignment horizontal="left" vertical="center"/>
    </xf>
    <xf numFmtId="0" fontId="0" fillId="0" borderId="0" xfId="0" applyFill="1" applyBorder="1" applyAlignment="1">
      <alignment horizontal="left" vertical="center" wrapText="1"/>
    </xf>
    <xf numFmtId="0" fontId="0" fillId="0" borderId="0" xfId="0" applyFill="1" applyAlignment="1">
      <alignment horizontal="left" vertical="center" wrapText="1"/>
    </xf>
    <xf numFmtId="3" fontId="6" fillId="0" borderId="0" xfId="0" applyNumberFormat="1" applyFont="1" applyAlignment="1">
      <alignment horizontal="left" vertical="center" wrapText="1" indent="1"/>
    </xf>
    <xf numFmtId="0" fontId="4" fillId="9" borderId="0" xfId="0" applyFont="1" applyFill="1"/>
    <xf numFmtId="0" fontId="4" fillId="9" borderId="0" xfId="0" applyFont="1" applyFill="1" applyAlignment="1">
      <alignment horizontal="left"/>
    </xf>
    <xf numFmtId="0" fontId="14" fillId="9" borderId="0" xfId="0" applyFont="1" applyFill="1" applyAlignment="1">
      <alignment horizontal="right" vertical="center" indent="1"/>
    </xf>
    <xf numFmtId="0" fontId="1" fillId="9" borderId="0" xfId="0" applyFont="1" applyFill="1" applyAlignment="1">
      <alignment horizontal="left" vertical="center" indent="1"/>
    </xf>
    <xf numFmtId="0" fontId="0" fillId="11" borderId="0" xfId="0" applyFill="1"/>
    <xf numFmtId="0" fontId="0" fillId="11" borderId="0" xfId="0" applyFill="1" applyAlignment="1">
      <alignment horizontal="left" vertical="top" wrapText="1"/>
    </xf>
    <xf numFmtId="0" fontId="0" fillId="4" borderId="0" xfId="0" applyFill="1"/>
    <xf numFmtId="0" fontId="0" fillId="12" borderId="0" xfId="0" applyFill="1"/>
    <xf numFmtId="0" fontId="28" fillId="12" borderId="0" xfId="1" applyFill="1" applyAlignment="1">
      <alignment horizontal="center" vertical="center"/>
    </xf>
    <xf numFmtId="3" fontId="0" fillId="0" borderId="8" xfId="0" applyNumberFormat="1" applyFill="1" applyBorder="1" applyAlignment="1">
      <alignment vertical="center"/>
    </xf>
    <xf numFmtId="3" fontId="0" fillId="0" borderId="1" xfId="0" applyNumberFormat="1" applyFill="1" applyBorder="1" applyAlignment="1">
      <alignment vertical="center"/>
    </xf>
    <xf numFmtId="3" fontId="3" fillId="0" borderId="98" xfId="0" applyNumberFormat="1" applyFont="1" applyBorder="1" applyAlignment="1">
      <alignment horizontal="center" vertical="center" wrapText="1"/>
    </xf>
    <xf numFmtId="3" fontId="0" fillId="2" borderId="75" xfId="0" applyNumberFormat="1" applyFill="1" applyBorder="1" applyAlignment="1">
      <alignment vertical="center"/>
    </xf>
    <xf numFmtId="3" fontId="0" fillId="3" borderId="75" xfId="0" applyNumberFormat="1" applyFill="1" applyBorder="1" applyAlignment="1">
      <alignment vertical="center"/>
    </xf>
    <xf numFmtId="3" fontId="0" fillId="3" borderId="83" xfId="0" applyNumberFormat="1" applyFill="1" applyBorder="1" applyAlignment="1">
      <alignment vertical="center"/>
    </xf>
    <xf numFmtId="0" fontId="0" fillId="2" borderId="5" xfId="0" applyFill="1" applyBorder="1" applyAlignment="1">
      <alignment vertical="center"/>
    </xf>
    <xf numFmtId="3" fontId="0" fillId="3" borderId="75" xfId="0" applyNumberFormat="1" applyFill="1" applyBorder="1" applyAlignment="1">
      <alignment horizontal="right" vertical="center"/>
    </xf>
    <xf numFmtId="3" fontId="0" fillId="3" borderId="99" xfId="0" applyNumberFormat="1" applyFill="1" applyBorder="1" applyAlignment="1">
      <alignment horizontal="right" vertical="center"/>
    </xf>
    <xf numFmtId="3" fontId="0" fillId="3" borderId="83" xfId="0" applyNumberFormat="1" applyFill="1" applyBorder="1" applyAlignment="1">
      <alignment horizontal="right" vertical="center"/>
    </xf>
    <xf numFmtId="3" fontId="0" fillId="3" borderId="100" xfId="0" applyNumberFormat="1" applyFill="1" applyBorder="1" applyAlignment="1">
      <alignment horizontal="right" vertical="center"/>
    </xf>
    <xf numFmtId="3" fontId="0" fillId="0" borderId="75" xfId="0" applyNumberFormat="1" applyBorder="1" applyAlignment="1">
      <alignment horizontal="right" vertical="center"/>
    </xf>
    <xf numFmtId="3" fontId="0" fillId="0" borderId="99" xfId="0" applyNumberFormat="1" applyBorder="1" applyAlignment="1">
      <alignment horizontal="right" vertical="center"/>
    </xf>
    <xf numFmtId="3" fontId="0" fillId="0" borderId="83" xfId="0" applyNumberFormat="1" applyBorder="1" applyAlignment="1">
      <alignment horizontal="right" vertical="center"/>
    </xf>
    <xf numFmtId="3" fontId="0" fillId="0" borderId="100" xfId="0" applyNumberFormat="1" applyBorder="1" applyAlignment="1">
      <alignment horizontal="right" vertical="center"/>
    </xf>
    <xf numFmtId="3" fontId="0" fillId="0" borderId="19" xfId="0" applyNumberFormat="1" applyBorder="1" applyAlignment="1">
      <alignment horizontal="right" vertical="center"/>
    </xf>
    <xf numFmtId="3" fontId="0" fillId="0" borderId="101" xfId="0" applyNumberFormat="1" applyBorder="1" applyAlignment="1">
      <alignment horizontal="right" vertical="center"/>
    </xf>
    <xf numFmtId="3" fontId="0" fillId="2" borderId="75" xfId="0" applyNumberFormat="1" applyFill="1" applyBorder="1" applyAlignment="1">
      <alignment horizontal="right" vertical="center"/>
    </xf>
    <xf numFmtId="3" fontId="0" fillId="2" borderId="99" xfId="0" applyNumberFormat="1" applyFill="1" applyBorder="1" applyAlignment="1">
      <alignment horizontal="right" vertical="center"/>
    </xf>
    <xf numFmtId="9" fontId="20" fillId="2" borderId="5" xfId="0" applyNumberFormat="1" applyFont="1" applyFill="1" applyBorder="1" applyAlignment="1">
      <alignment vertical="center"/>
    </xf>
    <xf numFmtId="9" fontId="20" fillId="3" borderId="5" xfId="0" applyNumberFormat="1" applyFont="1" applyFill="1" applyBorder="1" applyAlignment="1">
      <alignment vertical="center"/>
    </xf>
    <xf numFmtId="9" fontId="29" fillId="0" borderId="5" xfId="0" applyNumberFormat="1" applyFont="1" applyBorder="1" applyAlignment="1">
      <alignment vertical="center"/>
    </xf>
    <xf numFmtId="9" fontId="20" fillId="3" borderId="14" xfId="0" applyNumberFormat="1" applyFont="1" applyFill="1" applyBorder="1" applyAlignment="1">
      <alignment vertical="center"/>
    </xf>
    <xf numFmtId="0" fontId="28" fillId="12" borderId="0" xfId="1" applyFill="1" applyAlignment="1">
      <alignment horizontal="center" vertical="center"/>
    </xf>
    <xf numFmtId="0" fontId="0" fillId="0" borderId="0" xfId="0" applyAlignment="1">
      <alignment vertical="top" wrapText="1"/>
    </xf>
    <xf numFmtId="0" fontId="31" fillId="0" borderId="0" xfId="0" applyFont="1" applyAlignment="1">
      <alignment horizontal="right" vertical="center" wrapText="1"/>
    </xf>
    <xf numFmtId="0" fontId="31" fillId="13" borderId="0" xfId="0" applyFont="1" applyFill="1" applyAlignment="1">
      <alignment vertical="center" wrapText="1"/>
    </xf>
    <xf numFmtId="0" fontId="30" fillId="13" borderId="1" xfId="0" applyFont="1" applyFill="1" applyBorder="1" applyAlignment="1">
      <alignment vertical="center" wrapText="1"/>
    </xf>
    <xf numFmtId="0" fontId="30" fillId="13" borderId="0" xfId="0" applyFont="1" applyFill="1" applyBorder="1" applyAlignment="1">
      <alignment vertical="center" wrapText="1"/>
    </xf>
    <xf numFmtId="0" fontId="30" fillId="13" borderId="0" xfId="0" applyFont="1" applyFill="1" applyBorder="1" applyAlignment="1">
      <alignment horizontal="right" vertical="center" wrapText="1"/>
    </xf>
    <xf numFmtId="0" fontId="31" fillId="13" borderId="1" xfId="0" applyFont="1" applyFill="1" applyBorder="1" applyAlignment="1">
      <alignment vertical="center" wrapText="1"/>
    </xf>
    <xf numFmtId="0" fontId="31" fillId="13" borderId="1" xfId="0" applyFont="1" applyFill="1" applyBorder="1" applyAlignment="1">
      <alignment horizontal="right" vertical="center" wrapText="1"/>
    </xf>
    <xf numFmtId="0" fontId="30" fillId="13" borderId="17" xfId="0" applyFont="1" applyFill="1" applyBorder="1" applyAlignment="1">
      <alignment horizontal="justify" vertical="top" wrapText="1"/>
    </xf>
    <xf numFmtId="0" fontId="30" fillId="0" borderId="64" xfId="0" applyFont="1" applyBorder="1" applyAlignment="1">
      <alignment horizontal="right" vertical="center" wrapText="1"/>
    </xf>
    <xf numFmtId="3" fontId="0" fillId="0" borderId="10" xfId="0" applyNumberFormat="1" applyFill="1" applyBorder="1" applyAlignment="1">
      <alignment horizontal="right" vertical="center"/>
    </xf>
    <xf numFmtId="3" fontId="20" fillId="2" borderId="5" xfId="0" applyNumberFormat="1" applyFont="1" applyFill="1" applyBorder="1" applyAlignment="1">
      <alignment vertical="center"/>
    </xf>
    <xf numFmtId="3" fontId="20" fillId="3" borderId="5" xfId="0" applyNumberFormat="1" applyFont="1" applyFill="1" applyBorder="1" applyAlignment="1">
      <alignment vertical="center"/>
    </xf>
    <xf numFmtId="3" fontId="29" fillId="0" borderId="5" xfId="0" applyNumberFormat="1" applyFont="1" applyBorder="1" applyAlignment="1">
      <alignment vertical="center"/>
    </xf>
    <xf numFmtId="3" fontId="20" fillId="3" borderId="14" xfId="0" applyNumberFormat="1" applyFont="1" applyFill="1" applyBorder="1" applyAlignment="1">
      <alignment vertical="center"/>
    </xf>
    <xf numFmtId="0" fontId="20" fillId="0" borderId="0" xfId="1" applyFont="1" applyAlignment="1">
      <alignment vertical="center"/>
    </xf>
    <xf numFmtId="0" fontId="20" fillId="11" borderId="0" xfId="1" quotePrefix="1" applyFont="1" applyFill="1" applyAlignment="1">
      <alignment vertical="center"/>
    </xf>
    <xf numFmtId="0" fontId="20" fillId="11" borderId="0" xfId="1" applyFont="1" applyFill="1" applyAlignment="1">
      <alignment vertical="center"/>
    </xf>
    <xf numFmtId="0" fontId="28" fillId="0" borderId="0" xfId="1" applyFill="1" applyAlignment="1">
      <alignment horizontal="center" vertical="center"/>
    </xf>
    <xf numFmtId="0" fontId="18" fillId="7" borderId="69" xfId="0" applyFont="1" applyFill="1" applyBorder="1" applyAlignment="1">
      <alignment horizontal="center" vertical="center" wrapText="1"/>
    </xf>
    <xf numFmtId="0" fontId="33" fillId="0" borderId="0" xfId="0" applyFont="1"/>
    <xf numFmtId="0" fontId="33" fillId="0" borderId="0" xfId="0" applyFont="1" applyAlignment="1">
      <alignment vertical="center"/>
    </xf>
    <xf numFmtId="0" fontId="28" fillId="0" borderId="0" xfId="1" applyAlignment="1">
      <alignment horizontal="center" vertical="center"/>
    </xf>
    <xf numFmtId="0" fontId="28" fillId="0" borderId="0" xfId="1" applyAlignment="1">
      <alignment horizontal="right" vertical="center"/>
    </xf>
    <xf numFmtId="0" fontId="0" fillId="0" borderId="17" xfId="0" applyBorder="1"/>
    <xf numFmtId="0" fontId="0" fillId="0" borderId="0" xfId="0" applyBorder="1"/>
    <xf numFmtId="3" fontId="0" fillId="7" borderId="0" xfId="0" applyNumberFormat="1" applyFill="1" applyAlignment="1">
      <alignment vertical="center"/>
    </xf>
    <xf numFmtId="3" fontId="0" fillId="7" borderId="8" xfId="0" applyNumberFormat="1" applyFill="1" applyBorder="1" applyAlignment="1">
      <alignment vertical="center"/>
    </xf>
    <xf numFmtId="3" fontId="0" fillId="7" borderId="11" xfId="0" applyNumberFormat="1" applyFill="1" applyBorder="1" applyAlignment="1">
      <alignment vertical="center"/>
    </xf>
    <xf numFmtId="3" fontId="0" fillId="7" borderId="0" xfId="0" applyNumberFormat="1" applyFill="1" applyBorder="1" applyAlignment="1">
      <alignment vertical="center"/>
    </xf>
    <xf numFmtId="3" fontId="0" fillId="7" borderId="83" xfId="0" applyNumberFormat="1" applyFill="1" applyBorder="1" applyAlignment="1">
      <alignment vertical="center"/>
    </xf>
    <xf numFmtId="3" fontId="0" fillId="7" borderId="75" xfId="0" applyNumberFormat="1" applyFill="1" applyBorder="1" applyAlignment="1">
      <alignment vertical="center"/>
    </xf>
    <xf numFmtId="3" fontId="0" fillId="7" borderId="0" xfId="0" applyNumberFormat="1" applyFill="1" applyBorder="1" applyAlignment="1">
      <alignment horizontal="right" vertical="center"/>
    </xf>
    <xf numFmtId="3" fontId="0" fillId="7" borderId="0" xfId="0" applyNumberFormat="1" applyFill="1" applyBorder="1" applyAlignment="1">
      <alignment horizontal="left" vertical="center"/>
    </xf>
    <xf numFmtId="3" fontId="0" fillId="7" borderId="1" xfId="0" applyNumberFormat="1" applyFill="1" applyBorder="1" applyAlignment="1">
      <alignment horizontal="left" vertical="center"/>
    </xf>
    <xf numFmtId="3" fontId="0" fillId="7" borderId="1" xfId="0" applyNumberFormat="1" applyFill="1" applyBorder="1" applyAlignment="1">
      <alignment horizontal="right" vertical="center"/>
    </xf>
    <xf numFmtId="3" fontId="0" fillId="7" borderId="19" xfId="0" applyNumberFormat="1" applyFill="1" applyBorder="1" applyAlignment="1">
      <alignment horizontal="right" vertical="center"/>
    </xf>
    <xf numFmtId="0" fontId="0" fillId="11" borderId="0" xfId="0" applyFill="1" applyAlignment="1">
      <alignment horizontal="left" vertical="top" wrapText="1"/>
    </xf>
    <xf numFmtId="0" fontId="0" fillId="0" borderId="0" xfId="0" applyAlignment="1">
      <alignment horizontal="left" vertical="top"/>
    </xf>
    <xf numFmtId="0" fontId="0" fillId="8" borderId="0" xfId="0" applyFill="1" applyAlignment="1">
      <alignment horizontal="left" vertical="top" wrapText="1"/>
    </xf>
    <xf numFmtId="0" fontId="0" fillId="12" borderId="0" xfId="0" applyFont="1" applyFill="1" applyAlignment="1">
      <alignment horizontal="left" vertical="top" wrapText="1"/>
    </xf>
    <xf numFmtId="0" fontId="0" fillId="12" borderId="0" xfId="0" applyFont="1" applyFill="1" applyAlignment="1">
      <alignment horizontal="left" vertical="top"/>
    </xf>
    <xf numFmtId="0" fontId="24" fillId="12" borderId="0" xfId="0" applyFont="1" applyFill="1" applyAlignment="1">
      <alignment horizontal="center" vertical="center"/>
    </xf>
    <xf numFmtId="0" fontId="0" fillId="12" borderId="0" xfId="0" applyFill="1" applyAlignment="1">
      <alignment horizontal="center"/>
    </xf>
    <xf numFmtId="0" fontId="28" fillId="11" borderId="0" xfId="1" applyFill="1" applyAlignment="1">
      <alignment horizontal="center" vertical="center" wrapText="1"/>
    </xf>
    <xf numFmtId="0" fontId="28" fillId="4" borderId="0" xfId="1" applyFill="1" applyAlignment="1">
      <alignment horizontal="center" vertical="center"/>
    </xf>
    <xf numFmtId="0" fontId="28" fillId="12" borderId="0" xfId="1" applyFill="1" applyAlignment="1">
      <alignment horizontal="center" vertical="center"/>
    </xf>
    <xf numFmtId="0" fontId="0" fillId="4" borderId="0" xfId="0" applyFill="1" applyAlignment="1">
      <alignment horizontal="center" vertical="top"/>
    </xf>
    <xf numFmtId="0" fontId="0" fillId="4" borderId="0" xfId="0" applyFill="1" applyAlignment="1">
      <alignment horizontal="left" vertical="top" wrapText="1"/>
    </xf>
    <xf numFmtId="0" fontId="0" fillId="4" borderId="0" xfId="0" applyFill="1" applyAlignment="1">
      <alignment horizontal="left" vertical="top"/>
    </xf>
    <xf numFmtId="0" fontId="24" fillId="0" borderId="0" xfId="0" applyFont="1" applyAlignment="1">
      <alignment horizontal="left"/>
    </xf>
    <xf numFmtId="0" fontId="24" fillId="0" borderId="0" xfId="0" applyFont="1" applyAlignment="1">
      <alignment horizontal="center"/>
    </xf>
    <xf numFmtId="0" fontId="0" fillId="0" borderId="0" xfId="0" applyAlignment="1">
      <alignment horizontal="left"/>
    </xf>
    <xf numFmtId="0" fontId="20" fillId="0" borderId="0" xfId="1" applyFont="1" applyAlignment="1">
      <alignment horizontal="left" vertical="center"/>
    </xf>
    <xf numFmtId="0" fontId="28" fillId="8" borderId="0" xfId="1" applyFill="1" applyAlignment="1">
      <alignment horizontal="left" vertical="center"/>
    </xf>
    <xf numFmtId="0" fontId="28" fillId="4" borderId="0" xfId="1" applyFill="1" applyAlignment="1">
      <alignment horizontal="left" vertical="center"/>
    </xf>
    <xf numFmtId="0" fontId="28" fillId="12" borderId="0" xfId="1" applyFill="1" applyAlignment="1">
      <alignment horizontal="left" vertical="center"/>
    </xf>
    <xf numFmtId="0" fontId="24" fillId="0" borderId="0" xfId="0" applyFont="1" applyAlignment="1">
      <alignment horizontal="left" vertical="center"/>
    </xf>
    <xf numFmtId="0" fontId="0" fillId="0" borderId="0" xfId="0" applyAlignment="1">
      <alignment horizontal="center" vertical="top"/>
    </xf>
    <xf numFmtId="0" fontId="28" fillId="8" borderId="0" xfId="1" applyFill="1" applyAlignment="1">
      <alignment horizontal="center" vertical="center" wrapText="1"/>
    </xf>
    <xf numFmtId="0" fontId="0" fillId="11" borderId="0" xfId="0" applyFill="1" applyAlignment="1">
      <alignment horizontal="center" vertical="top" wrapText="1"/>
    </xf>
    <xf numFmtId="0" fontId="0" fillId="11" borderId="0" xfId="0" applyFill="1" applyAlignment="1">
      <alignment horizontal="center" vertical="top"/>
    </xf>
    <xf numFmtId="0" fontId="24" fillId="4" borderId="0" xfId="0" applyFont="1" applyFill="1" applyAlignment="1">
      <alignment horizontal="center"/>
    </xf>
    <xf numFmtId="0" fontId="0" fillId="8" borderId="0" xfId="0" applyFill="1" applyAlignment="1">
      <alignment horizontal="left"/>
    </xf>
    <xf numFmtId="0" fontId="28" fillId="8" borderId="0" xfId="1" applyFill="1" applyAlignment="1">
      <alignment horizontal="center"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8" fillId="3" borderId="6" xfId="0" applyFont="1" applyFill="1" applyBorder="1" applyAlignment="1">
      <alignment horizontal="left" vertical="center"/>
    </xf>
    <xf numFmtId="0" fontId="8" fillId="3" borderId="0" xfId="0" applyFont="1" applyFill="1" applyAlignment="1">
      <alignment horizontal="left" vertical="center"/>
    </xf>
    <xf numFmtId="0" fontId="28" fillId="0" borderId="0" xfId="1" applyAlignment="1">
      <alignment horizontal="center" vertical="center"/>
    </xf>
    <xf numFmtId="0" fontId="18" fillId="0" borderId="0" xfId="0" applyFont="1" applyAlignment="1">
      <alignment horizontal="left" vertical="center"/>
    </xf>
    <xf numFmtId="0" fontId="3" fillId="0" borderId="0" xfId="0" applyFont="1" applyAlignment="1">
      <alignment horizontal="left" vertical="center"/>
    </xf>
    <xf numFmtId="0" fontId="33" fillId="0" borderId="0" xfId="0" applyFont="1" applyAlignment="1">
      <alignment horizontal="left" vertical="center"/>
    </xf>
    <xf numFmtId="3" fontId="0" fillId="3" borderId="1" xfId="0" applyNumberFormat="1" applyFill="1" applyBorder="1" applyAlignment="1">
      <alignment horizontal="left" vertical="center"/>
    </xf>
    <xf numFmtId="3" fontId="0" fillId="3" borderId="19" xfId="0" applyNumberFormat="1" applyFill="1" applyBorder="1" applyAlignment="1">
      <alignment horizontal="left" vertical="center"/>
    </xf>
    <xf numFmtId="3" fontId="0" fillId="3" borderId="0" xfId="0" applyNumberFormat="1" applyFill="1" applyAlignment="1">
      <alignment horizontal="left" vertical="center"/>
    </xf>
    <xf numFmtId="3" fontId="0" fillId="3" borderId="75" xfId="0" applyNumberFormat="1" applyFill="1" applyBorder="1" applyAlignment="1">
      <alignment horizontal="left" vertical="center"/>
    </xf>
    <xf numFmtId="3" fontId="0" fillId="3" borderId="8" xfId="0" applyNumberFormat="1" applyFill="1" applyBorder="1" applyAlignment="1">
      <alignment horizontal="left" vertical="center"/>
    </xf>
    <xf numFmtId="3" fontId="0" fillId="3" borderId="83" xfId="0" applyNumberFormat="1" applyFill="1" applyBorder="1" applyAlignment="1">
      <alignment horizontal="left" vertical="center"/>
    </xf>
    <xf numFmtId="3" fontId="0" fillId="0" borderId="0" xfId="0" applyNumberFormat="1" applyAlignment="1">
      <alignment horizontal="left" vertical="center" wrapText="1" indent="1"/>
    </xf>
    <xf numFmtId="3" fontId="0" fillId="0" borderId="1" xfId="0" applyNumberFormat="1" applyBorder="1" applyAlignment="1">
      <alignment horizontal="left" vertical="center" wrapText="1" indent="1"/>
    </xf>
    <xf numFmtId="0" fontId="8" fillId="0" borderId="0" xfId="0" applyFont="1" applyAlignment="1">
      <alignment horizontal="center" vertical="center"/>
    </xf>
    <xf numFmtId="3" fontId="0" fillId="3" borderId="0" xfId="0" applyNumberFormat="1" applyFill="1" applyAlignment="1">
      <alignment horizontal="left" vertical="center" indent="1"/>
    </xf>
    <xf numFmtId="3" fontId="0" fillId="3" borderId="8" xfId="0" applyNumberFormat="1" applyFill="1" applyBorder="1" applyAlignment="1">
      <alignment horizontal="left" vertical="center" indent="1"/>
    </xf>
    <xf numFmtId="3" fontId="0" fillId="0" borderId="11" xfId="0" applyNumberFormat="1" applyBorder="1" applyAlignment="1">
      <alignment horizontal="left" vertical="center" indent="1"/>
    </xf>
    <xf numFmtId="3" fontId="0" fillId="0" borderId="0" xfId="0" applyNumberFormat="1" applyAlignment="1">
      <alignment horizontal="left" vertical="center" indent="1"/>
    </xf>
    <xf numFmtId="3" fontId="0" fillId="0" borderId="8" xfId="0" applyNumberFormat="1" applyBorder="1" applyAlignment="1">
      <alignment horizontal="left" vertical="center" indent="1"/>
    </xf>
    <xf numFmtId="3" fontId="3" fillId="0" borderId="2" xfId="0" applyNumberFormat="1" applyFont="1" applyBorder="1" applyAlignment="1">
      <alignment horizontal="left" vertical="center" wrapText="1"/>
    </xf>
    <xf numFmtId="3" fontId="3" fillId="0" borderId="98" xfId="0" applyNumberFormat="1" applyFont="1" applyBorder="1" applyAlignment="1">
      <alignment horizontal="left" vertical="center" wrapText="1"/>
    </xf>
    <xf numFmtId="3" fontId="0" fillId="2" borderId="20" xfId="0" applyNumberFormat="1" applyFill="1" applyBorder="1" applyAlignment="1">
      <alignment horizontal="left" vertical="center"/>
    </xf>
    <xf numFmtId="3" fontId="0" fillId="2" borderId="97" xfId="0" applyNumberFormat="1" applyFill="1" applyBorder="1" applyAlignment="1">
      <alignment horizontal="left" vertical="center"/>
    </xf>
    <xf numFmtId="0" fontId="0" fillId="8" borderId="87" xfId="0" applyFill="1" applyBorder="1" applyAlignment="1" applyProtection="1">
      <alignment horizontal="left" vertical="center" wrapText="1"/>
      <protection locked="0"/>
    </xf>
    <xf numFmtId="0" fontId="0" fillId="8" borderId="88" xfId="0" applyFill="1" applyBorder="1" applyAlignment="1" applyProtection="1">
      <alignment horizontal="left" vertical="center" wrapText="1"/>
      <protection locked="0"/>
    </xf>
    <xf numFmtId="0" fontId="0" fillId="8" borderId="89" xfId="0" applyFill="1" applyBorder="1" applyAlignment="1" applyProtection="1">
      <alignment horizontal="left" vertical="center" wrapText="1"/>
      <protection locked="0"/>
    </xf>
    <xf numFmtId="3" fontId="0" fillId="3" borderId="63" xfId="0" applyNumberFormat="1" applyFill="1" applyBorder="1" applyAlignment="1" applyProtection="1">
      <alignment horizontal="left" vertical="top" wrapText="1"/>
      <protection locked="0"/>
    </xf>
    <xf numFmtId="3" fontId="0" fillId="3" borderId="64" xfId="0" applyNumberFormat="1" applyFill="1" applyBorder="1" applyAlignment="1" applyProtection="1">
      <alignment horizontal="left" vertical="top" wrapText="1"/>
      <protection locked="0"/>
    </xf>
    <xf numFmtId="0" fontId="0" fillId="3" borderId="65" xfId="0" applyFill="1" applyBorder="1" applyAlignment="1" applyProtection="1">
      <alignment horizontal="left" vertical="top" wrapText="1"/>
      <protection locked="0"/>
    </xf>
    <xf numFmtId="3" fontId="0" fillId="3" borderId="5" xfId="0" applyNumberFormat="1" applyFill="1" applyBorder="1" applyAlignment="1">
      <alignment horizontal="center" vertical="center"/>
    </xf>
    <xf numFmtId="3" fontId="0" fillId="3" borderId="14" xfId="0" applyNumberFormat="1" applyFill="1" applyBorder="1" applyAlignment="1">
      <alignment horizontal="center" vertical="center"/>
    </xf>
    <xf numFmtId="3" fontId="0" fillId="3" borderId="0" xfId="0" applyNumberFormat="1" applyFill="1" applyAlignment="1">
      <alignment horizontal="center" vertical="center"/>
    </xf>
    <xf numFmtId="3" fontId="0" fillId="3" borderId="1" xfId="0" applyNumberFormat="1" applyFill="1" applyBorder="1" applyAlignment="1">
      <alignment horizontal="center" vertical="center"/>
    </xf>
    <xf numFmtId="0" fontId="0" fillId="0" borderId="1" xfId="0" applyBorder="1" applyAlignment="1">
      <alignment horizontal="center"/>
    </xf>
    <xf numFmtId="3" fontId="0" fillId="0" borderId="0" xfId="0" applyNumberFormat="1" applyBorder="1" applyAlignment="1">
      <alignment horizontal="left" vertical="center" indent="1"/>
    </xf>
    <xf numFmtId="3" fontId="0" fillId="5" borderId="12" xfId="0" applyNumberFormat="1" applyFill="1" applyBorder="1" applyAlignment="1">
      <alignment horizontal="center" vertical="center" wrapText="1"/>
    </xf>
    <xf numFmtId="3" fontId="0" fillId="5" borderId="5" xfId="0" applyNumberFormat="1" applyFill="1" applyBorder="1" applyAlignment="1">
      <alignment horizontal="center" vertical="center" wrapText="1"/>
    </xf>
    <xf numFmtId="3" fontId="0" fillId="5" borderId="11" xfId="0" applyNumberFormat="1" applyFill="1" applyBorder="1" applyAlignment="1">
      <alignment horizontal="center" vertical="center"/>
    </xf>
    <xf numFmtId="3" fontId="0" fillId="5" borderId="0" xfId="0" applyNumberFormat="1" applyFill="1" applyAlignment="1">
      <alignment horizontal="center" vertical="center"/>
    </xf>
    <xf numFmtId="0" fontId="3" fillId="0" borderId="2" xfId="0" applyFont="1" applyBorder="1" applyAlignment="1">
      <alignment horizontal="center" vertical="center" wrapText="1"/>
    </xf>
    <xf numFmtId="3" fontId="5" fillId="0" borderId="0" xfId="0" applyNumberFormat="1" applyFont="1" applyFill="1" applyBorder="1" applyAlignment="1">
      <alignment horizontal="right" vertical="top" wrapText="1"/>
    </xf>
    <xf numFmtId="0" fontId="22" fillId="0" borderId="0" xfId="0" applyFont="1" applyAlignment="1">
      <alignment horizontal="center" vertical="center"/>
    </xf>
    <xf numFmtId="0" fontId="3" fillId="0" borderId="0" xfId="0" applyFont="1" applyFill="1" applyBorder="1" applyAlignment="1">
      <alignment horizontal="center" vertical="center" wrapText="1"/>
    </xf>
    <xf numFmtId="3" fontId="0" fillId="6" borderId="41" xfId="0" applyNumberFormat="1" applyFill="1" applyBorder="1" applyAlignment="1">
      <alignment horizontal="center" vertical="center" wrapText="1"/>
    </xf>
    <xf numFmtId="3" fontId="0" fillId="6" borderId="0" xfId="0" applyNumberFormat="1" applyFill="1" applyAlignment="1">
      <alignment horizontal="center" vertical="center" wrapText="1"/>
    </xf>
    <xf numFmtId="3" fontId="0" fillId="6" borderId="49" xfId="0" applyNumberFormat="1" applyFill="1" applyBorder="1" applyAlignment="1">
      <alignment horizontal="center" vertical="center" wrapText="1"/>
    </xf>
    <xf numFmtId="3" fontId="0" fillId="3" borderId="52" xfId="0" applyNumberFormat="1" applyFill="1" applyBorder="1" applyAlignment="1">
      <alignment horizontal="center" vertical="center" wrapText="1"/>
    </xf>
    <xf numFmtId="3" fontId="0" fillId="3" borderId="0" xfId="0" applyNumberFormat="1" applyFill="1" applyAlignment="1">
      <alignment horizontal="center" vertical="center" wrapText="1"/>
    </xf>
    <xf numFmtId="3" fontId="0" fillId="3" borderId="59" xfId="0" applyNumberFormat="1" applyFill="1" applyBorder="1" applyAlignment="1">
      <alignment horizontal="center" vertical="center" wrapText="1"/>
    </xf>
    <xf numFmtId="3" fontId="0" fillId="5" borderId="26" xfId="0" applyNumberFormat="1" applyFill="1" applyBorder="1" applyAlignment="1">
      <alignment horizontal="left" vertical="center" wrapText="1"/>
    </xf>
    <xf numFmtId="3" fontId="0" fillId="5" borderId="17" xfId="0" applyNumberFormat="1" applyFill="1" applyBorder="1" applyAlignment="1">
      <alignment horizontal="left" vertical="center" wrapText="1"/>
    </xf>
    <xf numFmtId="3" fontId="0" fillId="5" borderId="27" xfId="0" applyNumberFormat="1" applyFill="1" applyBorder="1" applyAlignment="1">
      <alignment horizontal="left" vertical="center" wrapText="1"/>
    </xf>
    <xf numFmtId="3" fontId="0" fillId="5" borderId="33" xfId="0" applyNumberFormat="1" applyFill="1" applyBorder="1" applyAlignment="1">
      <alignment horizontal="left" vertical="center" wrapText="1"/>
    </xf>
    <xf numFmtId="3" fontId="0" fillId="5" borderId="0" xfId="0" applyNumberFormat="1" applyFill="1" applyAlignment="1">
      <alignment horizontal="left" vertical="center" wrapText="1"/>
    </xf>
    <xf numFmtId="3" fontId="0" fillId="5" borderId="23" xfId="0" applyNumberFormat="1" applyFill="1" applyBorder="1" applyAlignment="1">
      <alignment horizontal="left" vertical="center" wrapText="1"/>
    </xf>
    <xf numFmtId="3" fontId="0" fillId="5" borderId="45" xfId="0" applyNumberFormat="1" applyFill="1" applyBorder="1" applyAlignment="1">
      <alignment horizontal="left" vertical="center" wrapText="1"/>
    </xf>
    <xf numFmtId="3" fontId="0" fillId="5" borderId="1" xfId="0" applyNumberFormat="1" applyFill="1" applyBorder="1" applyAlignment="1">
      <alignment horizontal="left" vertical="center" wrapText="1"/>
    </xf>
    <xf numFmtId="3" fontId="0" fillId="5" borderId="25" xfId="0" applyNumberFormat="1" applyFill="1" applyBorder="1" applyAlignment="1">
      <alignment horizontal="left" vertical="center" wrapText="1"/>
    </xf>
    <xf numFmtId="3" fontId="0" fillId="5" borderId="28" xfId="0" applyNumberFormat="1" applyFill="1" applyBorder="1" applyAlignment="1">
      <alignment horizontal="center" vertical="center" wrapText="1"/>
    </xf>
    <xf numFmtId="3" fontId="0" fillId="5" borderId="17" xfId="0" applyNumberFormat="1" applyFill="1" applyBorder="1" applyAlignment="1">
      <alignment horizontal="center" vertical="center" wrapText="1"/>
    </xf>
    <xf numFmtId="3" fontId="0" fillId="5" borderId="29" xfId="0" applyNumberFormat="1" applyFill="1" applyBorder="1" applyAlignment="1">
      <alignment horizontal="center" vertical="center" wrapText="1"/>
    </xf>
    <xf numFmtId="3" fontId="0" fillId="5" borderId="24" xfId="0" applyNumberFormat="1" applyFill="1" applyBorder="1" applyAlignment="1">
      <alignment horizontal="center" vertical="center" wrapText="1"/>
    </xf>
    <xf numFmtId="3" fontId="0" fillId="5" borderId="0" xfId="0" applyNumberFormat="1" applyFill="1" applyAlignment="1">
      <alignment horizontal="center" vertical="center" wrapText="1"/>
    </xf>
    <xf numFmtId="3" fontId="0" fillId="5" borderId="34" xfId="0" applyNumberFormat="1" applyFill="1" applyBorder="1" applyAlignment="1">
      <alignment horizontal="center" vertical="center" wrapText="1"/>
    </xf>
    <xf numFmtId="3" fontId="0" fillId="5" borderId="46" xfId="0" applyNumberFormat="1" applyFill="1" applyBorder="1" applyAlignment="1">
      <alignment horizontal="center" vertical="center" wrapText="1"/>
    </xf>
    <xf numFmtId="3" fontId="0" fillId="5" borderId="1" xfId="0" applyNumberFormat="1" applyFill="1" applyBorder="1" applyAlignment="1">
      <alignment horizontal="center" vertical="center" wrapText="1"/>
    </xf>
    <xf numFmtId="3" fontId="0" fillId="5" borderId="47" xfId="0" applyNumberFormat="1" applyFill="1" applyBorder="1" applyAlignment="1">
      <alignment horizontal="center" vertical="center" wrapText="1"/>
    </xf>
    <xf numFmtId="3" fontId="0" fillId="4" borderId="31" xfId="0" applyNumberFormat="1" applyFill="1" applyBorder="1" applyAlignment="1">
      <alignment horizontal="center" vertical="center" wrapText="1"/>
    </xf>
    <xf numFmtId="3" fontId="0" fillId="4" borderId="0" xfId="0" applyNumberFormat="1" applyFill="1" applyAlignment="1">
      <alignment horizontal="center" vertical="center" wrapText="1"/>
    </xf>
    <xf numFmtId="3" fontId="0" fillId="4" borderId="38" xfId="0" applyNumberFormat="1" applyFill="1" applyBorder="1" applyAlignment="1">
      <alignment horizontal="center" vertical="center" wrapText="1"/>
    </xf>
    <xf numFmtId="3" fontId="33" fillId="0" borderId="20" xfId="0" applyNumberFormat="1" applyFont="1" applyBorder="1" applyAlignment="1">
      <alignment horizontal="center" vertical="center"/>
    </xf>
    <xf numFmtId="3" fontId="33" fillId="0" borderId="21" xfId="0" applyNumberFormat="1" applyFont="1" applyBorder="1" applyAlignment="1">
      <alignment horizontal="center" vertical="center"/>
    </xf>
    <xf numFmtId="3" fontId="33" fillId="0" borderId="22" xfId="0" applyNumberFormat="1" applyFont="1" applyBorder="1" applyAlignment="1">
      <alignment horizontal="center" vertical="center"/>
    </xf>
    <xf numFmtId="3" fontId="35" fillId="0" borderId="20" xfId="0" applyNumberFormat="1" applyFont="1" applyBorder="1" applyAlignment="1">
      <alignment horizontal="center" vertical="center"/>
    </xf>
    <xf numFmtId="3" fontId="8" fillId="0" borderId="0" xfId="0" applyNumberFormat="1" applyFont="1" applyAlignment="1">
      <alignment horizontal="center" vertical="center" wrapText="1"/>
    </xf>
    <xf numFmtId="3" fontId="8" fillId="0" borderId="23"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24" xfId="0" applyNumberFormat="1" applyFont="1" applyBorder="1" applyAlignment="1">
      <alignment horizontal="center" vertical="center" wrapText="1"/>
    </xf>
    <xf numFmtId="3" fontId="0" fillId="0" borderId="0" xfId="0" applyNumberForma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8" fillId="0" borderId="0" xfId="0" applyFont="1" applyFill="1" applyBorder="1" applyAlignment="1">
      <alignment horizontal="center" vertical="center"/>
    </xf>
    <xf numFmtId="0" fontId="3" fillId="0" borderId="2" xfId="0" applyFont="1" applyBorder="1" applyAlignment="1">
      <alignment horizontal="center" vertical="center"/>
    </xf>
    <xf numFmtId="0" fontId="33" fillId="0" borderId="20" xfId="0" applyFont="1" applyBorder="1" applyAlignment="1">
      <alignment horizontal="center" vertical="center"/>
    </xf>
    <xf numFmtId="0" fontId="8" fillId="0" borderId="0" xfId="0" applyFont="1" applyAlignment="1">
      <alignment horizontal="center" vertical="center" wrapText="1"/>
    </xf>
    <xf numFmtId="0" fontId="4" fillId="9" borderId="0" xfId="0" applyFont="1" applyFill="1" applyAlignment="1">
      <alignment horizontal="center" vertical="center"/>
    </xf>
    <xf numFmtId="0" fontId="0" fillId="0" borderId="0" xfId="0" applyFill="1" applyBorder="1" applyAlignment="1" applyProtection="1">
      <alignment horizontal="left" vertical="center" wrapText="1"/>
      <protection locked="0"/>
    </xf>
    <xf numFmtId="0" fontId="8" fillId="0" borderId="0" xfId="0" applyFont="1" applyFill="1" applyBorder="1" applyAlignment="1">
      <alignment horizontal="center" vertical="center" wrapText="1"/>
    </xf>
    <xf numFmtId="0" fontId="28" fillId="0" borderId="0" xfId="1" applyAlignment="1">
      <alignment horizontal="right" vertical="center"/>
    </xf>
    <xf numFmtId="0" fontId="32" fillId="0" borderId="0" xfId="0" applyFont="1" applyAlignment="1">
      <alignment horizontal="left" vertical="center"/>
    </xf>
    <xf numFmtId="3" fontId="0" fillId="4" borderId="30" xfId="0" applyNumberFormat="1" applyFill="1" applyBorder="1" applyAlignment="1">
      <alignment horizontal="left" vertical="center" wrapText="1" indent="1"/>
    </xf>
    <xf numFmtId="3" fontId="0" fillId="4" borderId="31" xfId="0" applyNumberFormat="1" applyFill="1" applyBorder="1" applyAlignment="1">
      <alignment horizontal="left" vertical="center" wrapText="1" indent="1"/>
    </xf>
    <xf numFmtId="3" fontId="0" fillId="4" borderId="35" xfId="0" applyNumberFormat="1" applyFill="1" applyBorder="1" applyAlignment="1">
      <alignment horizontal="left" vertical="center" wrapText="1" indent="1"/>
    </xf>
    <xf numFmtId="3" fontId="0" fillId="4" borderId="0" xfId="0" applyNumberFormat="1" applyFill="1" applyBorder="1" applyAlignment="1">
      <alignment horizontal="left" vertical="center" wrapText="1" indent="1"/>
    </xf>
    <xf numFmtId="3" fontId="0" fillId="4" borderId="37" xfId="0" applyNumberFormat="1" applyFill="1" applyBorder="1" applyAlignment="1">
      <alignment horizontal="left" vertical="center" wrapText="1" indent="1"/>
    </xf>
    <xf numFmtId="3" fontId="0" fillId="4" borderId="38" xfId="0" applyNumberFormat="1" applyFill="1" applyBorder="1" applyAlignment="1">
      <alignment horizontal="left" vertical="center" wrapText="1" indent="1"/>
    </xf>
    <xf numFmtId="3" fontId="0" fillId="6" borderId="40" xfId="0" applyNumberFormat="1" applyFill="1" applyBorder="1" applyAlignment="1">
      <alignment horizontal="left" vertical="center" wrapText="1" indent="1"/>
    </xf>
    <xf numFmtId="3" fontId="0" fillId="6" borderId="41" xfId="0" applyNumberFormat="1" applyFill="1" applyBorder="1" applyAlignment="1">
      <alignment horizontal="left" vertical="center" wrapText="1" indent="1"/>
    </xf>
    <xf numFmtId="3" fontId="0" fillId="6" borderId="43" xfId="0" applyNumberFormat="1" applyFill="1" applyBorder="1" applyAlignment="1">
      <alignment horizontal="left" vertical="center" wrapText="1" indent="1"/>
    </xf>
    <xf numFmtId="3" fontId="0" fillId="6" borderId="0" xfId="0" applyNumberFormat="1" applyFill="1" applyBorder="1" applyAlignment="1">
      <alignment horizontal="left" vertical="center" wrapText="1" indent="1"/>
    </xf>
    <xf numFmtId="3" fontId="0" fillId="6" borderId="48" xfId="0" applyNumberFormat="1" applyFill="1" applyBorder="1" applyAlignment="1">
      <alignment horizontal="left" vertical="center" wrapText="1" indent="1"/>
    </xf>
    <xf numFmtId="3" fontId="0" fillId="6" borderId="49" xfId="0" applyNumberFormat="1" applyFill="1" applyBorder="1" applyAlignment="1">
      <alignment horizontal="left" vertical="center" wrapText="1" indent="1"/>
    </xf>
    <xf numFmtId="3" fontId="0" fillId="3" borderId="51" xfId="0" applyNumberFormat="1" applyFill="1" applyBorder="1" applyAlignment="1">
      <alignment horizontal="left" vertical="center" wrapText="1" indent="1"/>
    </xf>
    <xf numFmtId="3" fontId="0" fillId="3" borderId="52" xfId="0" applyNumberFormat="1" applyFill="1" applyBorder="1" applyAlignment="1">
      <alignment horizontal="left" vertical="center" wrapText="1" indent="1"/>
    </xf>
    <xf numFmtId="3" fontId="0" fillId="3" borderId="56" xfId="0" applyNumberFormat="1" applyFill="1" applyBorder="1" applyAlignment="1">
      <alignment horizontal="left" vertical="center" wrapText="1" indent="1"/>
    </xf>
    <xf numFmtId="3" fontId="0" fillId="3" borderId="0" xfId="0" applyNumberFormat="1" applyFill="1" applyBorder="1" applyAlignment="1">
      <alignment horizontal="left" vertical="center" wrapText="1" indent="1"/>
    </xf>
    <xf numFmtId="3" fontId="0" fillId="3" borderId="58" xfId="0" applyNumberFormat="1" applyFill="1" applyBorder="1" applyAlignment="1">
      <alignment horizontal="left" vertical="center" wrapText="1" indent="1"/>
    </xf>
    <xf numFmtId="3" fontId="0" fillId="3" borderId="59" xfId="0" applyNumberFormat="1" applyFill="1" applyBorder="1" applyAlignment="1">
      <alignment horizontal="left" vertical="center" wrapText="1" indent="1"/>
    </xf>
    <xf numFmtId="0" fontId="4" fillId="9" borderId="0" xfId="0" applyFont="1" applyFill="1" applyAlignment="1">
      <alignment horizontal="left" vertical="center"/>
    </xf>
    <xf numFmtId="0" fontId="14" fillId="9" borderId="0" xfId="0" applyFont="1" applyFill="1" applyAlignment="1">
      <alignment horizontal="right" vertical="center" wrapText="1" indent="1"/>
    </xf>
    <xf numFmtId="0" fontId="0" fillId="8" borderId="26" xfId="0" applyFill="1" applyBorder="1" applyAlignment="1">
      <alignment horizontal="left" vertical="center" wrapText="1"/>
    </xf>
    <xf numFmtId="0" fontId="0" fillId="8" borderId="17" xfId="0" applyFill="1" applyBorder="1" applyAlignment="1">
      <alignment horizontal="left" vertical="center" wrapText="1"/>
    </xf>
    <xf numFmtId="0" fontId="0" fillId="8" borderId="29" xfId="0" applyFill="1" applyBorder="1" applyAlignment="1">
      <alignment horizontal="left" vertical="center" wrapText="1"/>
    </xf>
    <xf numFmtId="0" fontId="0" fillId="8" borderId="33" xfId="0" applyFill="1" applyBorder="1" applyAlignment="1">
      <alignment horizontal="left" vertical="center" wrapText="1"/>
    </xf>
    <xf numFmtId="0" fontId="0" fillId="8" borderId="0" xfId="0" applyFill="1" applyBorder="1" applyAlignment="1">
      <alignment horizontal="left" vertical="center" wrapText="1"/>
    </xf>
    <xf numFmtId="0" fontId="0" fillId="8" borderId="34" xfId="0" applyFill="1" applyBorder="1" applyAlignment="1">
      <alignment horizontal="left" vertical="center" wrapText="1"/>
    </xf>
    <xf numFmtId="0" fontId="0" fillId="8" borderId="45" xfId="0" applyFill="1" applyBorder="1" applyAlignment="1">
      <alignment horizontal="left" vertical="center" wrapText="1"/>
    </xf>
    <xf numFmtId="0" fontId="0" fillId="8" borderId="1" xfId="0" applyFill="1" applyBorder="1" applyAlignment="1">
      <alignment horizontal="left" vertical="center" wrapText="1"/>
    </xf>
    <xf numFmtId="0" fontId="0" fillId="8" borderId="47" xfId="0" applyFill="1" applyBorder="1" applyAlignment="1">
      <alignment horizontal="left" vertical="center" wrapText="1"/>
    </xf>
    <xf numFmtId="3" fontId="0" fillId="3" borderId="51" xfId="0" applyNumberFormat="1" applyFill="1" applyBorder="1" applyAlignment="1">
      <alignment horizontal="left" vertical="center" wrapText="1"/>
    </xf>
    <xf numFmtId="3" fontId="0" fillId="3" borderId="52" xfId="0" applyNumberFormat="1" applyFill="1" applyBorder="1" applyAlignment="1">
      <alignment horizontal="left" vertical="center" wrapText="1"/>
    </xf>
    <xf numFmtId="3" fontId="0" fillId="3" borderId="53" xfId="0" applyNumberFormat="1" applyFill="1" applyBorder="1" applyAlignment="1">
      <alignment horizontal="left" vertical="center" wrapText="1"/>
    </xf>
    <xf numFmtId="3" fontId="0" fillId="3" borderId="56" xfId="0" applyNumberFormat="1" applyFill="1" applyBorder="1" applyAlignment="1">
      <alignment horizontal="left" vertical="center" wrapText="1"/>
    </xf>
    <xf numFmtId="3" fontId="0" fillId="3" borderId="0" xfId="0" applyNumberFormat="1" applyFill="1" applyAlignment="1">
      <alignment horizontal="left" vertical="center" wrapText="1"/>
    </xf>
    <xf numFmtId="3" fontId="0" fillId="3" borderId="23" xfId="0" applyNumberFormat="1" applyFill="1" applyBorder="1" applyAlignment="1">
      <alignment horizontal="left" vertical="center" wrapText="1"/>
    </xf>
    <xf numFmtId="3" fontId="0" fillId="3" borderId="58" xfId="0" applyNumberFormat="1" applyFill="1" applyBorder="1" applyAlignment="1">
      <alignment horizontal="left" vertical="center" wrapText="1"/>
    </xf>
    <xf numFmtId="3" fontId="0" fillId="3" borderId="59" xfId="0" applyNumberFormat="1" applyFill="1" applyBorder="1" applyAlignment="1">
      <alignment horizontal="left" vertical="center" wrapText="1"/>
    </xf>
    <xf numFmtId="3" fontId="0" fillId="3" borderId="60" xfId="0" applyNumberFormat="1" applyFill="1" applyBorder="1" applyAlignment="1">
      <alignment horizontal="left" vertical="center" wrapText="1"/>
    </xf>
    <xf numFmtId="3" fontId="0" fillId="3" borderId="54" xfId="0" applyNumberFormat="1" applyFill="1" applyBorder="1" applyAlignment="1">
      <alignment horizontal="center" vertical="center" wrapText="1"/>
    </xf>
    <xf numFmtId="3" fontId="0" fillId="3" borderId="55" xfId="0" applyNumberFormat="1" applyFill="1" applyBorder="1" applyAlignment="1">
      <alignment horizontal="center" vertical="center" wrapText="1"/>
    </xf>
    <xf numFmtId="3" fontId="0" fillId="3" borderId="24" xfId="0" applyNumberFormat="1" applyFill="1" applyBorder="1" applyAlignment="1">
      <alignment horizontal="center" vertical="center" wrapText="1"/>
    </xf>
    <xf numFmtId="3" fontId="0" fillId="3" borderId="57" xfId="0" applyNumberFormat="1" applyFill="1" applyBorder="1" applyAlignment="1">
      <alignment horizontal="center" vertical="center" wrapText="1"/>
    </xf>
    <xf numFmtId="3" fontId="0" fillId="3" borderId="61" xfId="0" applyNumberFormat="1" applyFill="1" applyBorder="1" applyAlignment="1">
      <alignment horizontal="center" vertical="center" wrapText="1"/>
    </xf>
    <xf numFmtId="3" fontId="0" fillId="3" borderId="62" xfId="0" applyNumberFormat="1" applyFill="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left" vertical="top" wrapText="1"/>
    </xf>
    <xf numFmtId="0" fontId="3"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indent="1"/>
    </xf>
    <xf numFmtId="0" fontId="0" fillId="0" borderId="94" xfId="0" applyBorder="1" applyAlignment="1">
      <alignment horizontal="left" vertical="center" indent="1"/>
    </xf>
    <xf numFmtId="0" fontId="0" fillId="0" borderId="95" xfId="0" applyBorder="1" applyAlignment="1">
      <alignment horizontal="left" vertical="center" indent="1"/>
    </xf>
    <xf numFmtId="0" fontId="0" fillId="0" borderId="96" xfId="0" applyBorder="1" applyAlignment="1">
      <alignment horizontal="left" vertical="center" indent="1"/>
    </xf>
    <xf numFmtId="0" fontId="0" fillId="0" borderId="94" xfId="0" applyBorder="1" applyAlignment="1">
      <alignment horizontal="left" vertical="center" wrapText="1" indent="1"/>
    </xf>
    <xf numFmtId="0" fontId="0" fillId="0" borderId="95" xfId="0" applyBorder="1" applyAlignment="1">
      <alignment horizontal="left" vertical="center" wrapText="1" indent="1"/>
    </xf>
    <xf numFmtId="0" fontId="0" fillId="0" borderId="96" xfId="0" applyBorder="1" applyAlignment="1">
      <alignment horizontal="left" vertical="center" wrapText="1" indent="1"/>
    </xf>
    <xf numFmtId="0" fontId="0" fillId="3" borderId="0" xfId="0" applyFill="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98" xfId="0" applyNumberFormat="1" applyFont="1" applyBorder="1" applyAlignment="1">
      <alignment horizontal="center" vertical="center" wrapText="1"/>
    </xf>
    <xf numFmtId="0" fontId="18" fillId="7" borderId="69"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16" xfId="0" applyFont="1" applyFill="1" applyBorder="1" applyAlignment="1">
      <alignment horizontal="center" vertical="center" wrapText="1"/>
    </xf>
    <xf numFmtId="0" fontId="18" fillId="7" borderId="69" xfId="0" applyFont="1" applyFill="1" applyBorder="1" applyAlignment="1">
      <alignment horizontal="center" vertical="center" wrapText="1"/>
    </xf>
    <xf numFmtId="3" fontId="0" fillId="0" borderId="11" xfId="0" applyNumberFormat="1" applyBorder="1" applyAlignment="1">
      <alignment horizontal="left" vertical="center" wrapText="1" indent="1"/>
    </xf>
    <xf numFmtId="0" fontId="0" fillId="0" borderId="17" xfId="0" applyBorder="1" applyAlignment="1">
      <alignment horizontal="left" wrapText="1" indent="1"/>
    </xf>
    <xf numFmtId="0" fontId="0" fillId="0" borderId="17" xfId="0" applyBorder="1" applyAlignment="1">
      <alignment horizontal="left" vertical="center" indent="1"/>
    </xf>
    <xf numFmtId="0" fontId="20" fillId="0" borderId="17" xfId="0" applyFont="1" applyBorder="1" applyAlignment="1">
      <alignment horizontal="left" vertical="center" wrapText="1" indent="1"/>
    </xf>
    <xf numFmtId="0" fontId="0" fillId="0" borderId="17" xfId="0" applyBorder="1" applyAlignment="1">
      <alignment horizontal="left" vertical="center" wrapText="1" indent="1"/>
    </xf>
    <xf numFmtId="0" fontId="20" fillId="0" borderId="0" xfId="1" applyFont="1" applyFill="1" applyAlignment="1">
      <alignment vertical="center"/>
    </xf>
    <xf numFmtId="0" fontId="20" fillId="0" borderId="75" xfId="0" applyFont="1" applyFill="1" applyBorder="1" applyAlignment="1">
      <alignment vertical="center"/>
    </xf>
    <xf numFmtId="0" fontId="0" fillId="0" borderId="0" xfId="0" applyFont="1" applyFill="1" applyAlignment="1">
      <alignment horizontal="left" vertical="center"/>
    </xf>
    <xf numFmtId="0" fontId="36" fillId="0" borderId="0" xfId="0" applyFont="1" applyAlignment="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1571625</xdr:colOff>
      <xdr:row>57</xdr:row>
      <xdr:rowOff>123825</xdr:rowOff>
    </xdr:from>
    <xdr:to>
      <xdr:col>6</xdr:col>
      <xdr:colOff>0</xdr:colOff>
      <xdr:row>58</xdr:row>
      <xdr:rowOff>104775</xdr:rowOff>
    </xdr:to>
    <xdr:sp macro="" textlink="">
      <xdr:nvSpPr>
        <xdr:cNvPr id="12" name="Rechteck 11">
          <a:extLst>
            <a:ext uri="{FF2B5EF4-FFF2-40B4-BE49-F238E27FC236}">
              <a16:creationId xmlns:a16="http://schemas.microsoft.com/office/drawing/2014/main" id="{BA82E180-8036-43EE-A5B3-0FAF79D9600C}"/>
            </a:ext>
          </a:extLst>
        </xdr:cNvPr>
        <xdr:cNvSpPr/>
      </xdr:nvSpPr>
      <xdr:spPr>
        <a:xfrm>
          <a:off x="5715000" y="11582400"/>
          <a:ext cx="180975" cy="1428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7</xdr:col>
      <xdr:colOff>790575</xdr:colOff>
      <xdr:row>57</xdr:row>
      <xdr:rowOff>107949</xdr:rowOff>
    </xdr:from>
    <xdr:to>
      <xdr:col>7</xdr:col>
      <xdr:colOff>971550</xdr:colOff>
      <xdr:row>58</xdr:row>
      <xdr:rowOff>88899</xdr:rowOff>
    </xdr:to>
    <xdr:sp macro="" textlink="">
      <xdr:nvSpPr>
        <xdr:cNvPr id="13" name="Rechteck 12">
          <a:extLst>
            <a:ext uri="{FF2B5EF4-FFF2-40B4-BE49-F238E27FC236}">
              <a16:creationId xmlns:a16="http://schemas.microsoft.com/office/drawing/2014/main" id="{3DF852B2-D31F-4C7A-BF1E-5EDB7B6CE063}"/>
            </a:ext>
          </a:extLst>
        </xdr:cNvPr>
        <xdr:cNvSpPr/>
      </xdr:nvSpPr>
      <xdr:spPr>
        <a:xfrm>
          <a:off x="9324975" y="11566524"/>
          <a:ext cx="180975" cy="1428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657225</xdr:colOff>
      <xdr:row>57</xdr:row>
      <xdr:rowOff>123824</xdr:rowOff>
    </xdr:from>
    <xdr:to>
      <xdr:col>8</xdr:col>
      <xdr:colOff>844550</xdr:colOff>
      <xdr:row>58</xdr:row>
      <xdr:rowOff>104774</xdr:rowOff>
    </xdr:to>
    <xdr:sp macro="" textlink="">
      <xdr:nvSpPr>
        <xdr:cNvPr id="14" name="Rechteck 13">
          <a:extLst>
            <a:ext uri="{FF2B5EF4-FFF2-40B4-BE49-F238E27FC236}">
              <a16:creationId xmlns:a16="http://schemas.microsoft.com/office/drawing/2014/main" id="{BA4B492D-62A1-4A0E-A3A5-1AC1CB585E17}"/>
            </a:ext>
          </a:extLst>
        </xdr:cNvPr>
        <xdr:cNvSpPr/>
      </xdr:nvSpPr>
      <xdr:spPr>
        <a:xfrm>
          <a:off x="10496550" y="11582399"/>
          <a:ext cx="187325" cy="1428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8</xdr:col>
      <xdr:colOff>657225</xdr:colOff>
      <xdr:row>57</xdr:row>
      <xdr:rowOff>123824</xdr:rowOff>
    </xdr:from>
    <xdr:to>
      <xdr:col>8</xdr:col>
      <xdr:colOff>841375</xdr:colOff>
      <xdr:row>58</xdr:row>
      <xdr:rowOff>104774</xdr:rowOff>
    </xdr:to>
    <xdr:sp macro="" textlink="">
      <xdr:nvSpPr>
        <xdr:cNvPr id="15" name="Rechteck 14">
          <a:extLst>
            <a:ext uri="{FF2B5EF4-FFF2-40B4-BE49-F238E27FC236}">
              <a16:creationId xmlns:a16="http://schemas.microsoft.com/office/drawing/2014/main" id="{30CB74C5-A830-443C-BB43-45F81661F6DE}"/>
            </a:ext>
          </a:extLst>
        </xdr:cNvPr>
        <xdr:cNvSpPr/>
      </xdr:nvSpPr>
      <xdr:spPr>
        <a:xfrm>
          <a:off x="10496550" y="11582399"/>
          <a:ext cx="184150" cy="1428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12</xdr:col>
      <xdr:colOff>171450</xdr:colOff>
      <xdr:row>57</xdr:row>
      <xdr:rowOff>114299</xdr:rowOff>
    </xdr:from>
    <xdr:to>
      <xdr:col>12</xdr:col>
      <xdr:colOff>358775</xdr:colOff>
      <xdr:row>58</xdr:row>
      <xdr:rowOff>95249</xdr:rowOff>
    </xdr:to>
    <xdr:sp macro="" textlink="">
      <xdr:nvSpPr>
        <xdr:cNvPr id="16" name="Rechteck 15">
          <a:extLst>
            <a:ext uri="{FF2B5EF4-FFF2-40B4-BE49-F238E27FC236}">
              <a16:creationId xmlns:a16="http://schemas.microsoft.com/office/drawing/2014/main" id="{0C0AF16E-AC0F-45BE-B309-6223DD16A1F9}"/>
            </a:ext>
          </a:extLst>
        </xdr:cNvPr>
        <xdr:cNvSpPr/>
      </xdr:nvSpPr>
      <xdr:spPr>
        <a:xfrm>
          <a:off x="14144625" y="11572874"/>
          <a:ext cx="187325" cy="1428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editAs="oneCell">
    <xdr:from>
      <xdr:col>1</xdr:col>
      <xdr:colOff>200145</xdr:colOff>
      <xdr:row>27</xdr:row>
      <xdr:rowOff>46182</xdr:rowOff>
    </xdr:from>
    <xdr:to>
      <xdr:col>4</xdr:col>
      <xdr:colOff>704273</xdr:colOff>
      <xdr:row>59</xdr:row>
      <xdr:rowOff>69273</xdr:rowOff>
    </xdr:to>
    <xdr:pic>
      <xdr:nvPicPr>
        <xdr:cNvPr id="2" name="Grafik 1">
          <a:extLst>
            <a:ext uri="{FF2B5EF4-FFF2-40B4-BE49-F238E27FC236}">
              <a16:creationId xmlns:a16="http://schemas.microsoft.com/office/drawing/2014/main" id="{9B8BC922-84B8-D24C-957E-9CED99C22CD4}"/>
            </a:ext>
          </a:extLst>
        </xdr:cNvPr>
        <xdr:cNvPicPr>
          <a:picLocks noChangeAspect="1"/>
        </xdr:cNvPicPr>
      </xdr:nvPicPr>
      <xdr:blipFill>
        <a:blip xmlns:r="http://schemas.openxmlformats.org/officeDocument/2006/relationships" r:embed="rId1"/>
        <a:stretch>
          <a:fillRect/>
        </a:stretch>
      </xdr:blipFill>
      <xdr:spPr>
        <a:xfrm>
          <a:off x="407963" y="6130637"/>
          <a:ext cx="4822128" cy="5195454"/>
        </a:xfrm>
        <a:prstGeom prst="rect">
          <a:avLst/>
        </a:prstGeom>
      </xdr:spPr>
    </xdr:pic>
    <xdr:clientData/>
  </xdr:twoCellAnchor>
  <xdr:twoCellAnchor editAs="oneCell">
    <xdr:from>
      <xdr:col>4</xdr:col>
      <xdr:colOff>831273</xdr:colOff>
      <xdr:row>27</xdr:row>
      <xdr:rowOff>46182</xdr:rowOff>
    </xdr:from>
    <xdr:to>
      <xdr:col>7</xdr:col>
      <xdr:colOff>862037</xdr:colOff>
      <xdr:row>59</xdr:row>
      <xdr:rowOff>69273</xdr:rowOff>
    </xdr:to>
    <xdr:pic>
      <xdr:nvPicPr>
        <xdr:cNvPr id="3" name="Grafik 2">
          <a:extLst>
            <a:ext uri="{FF2B5EF4-FFF2-40B4-BE49-F238E27FC236}">
              <a16:creationId xmlns:a16="http://schemas.microsoft.com/office/drawing/2014/main" id="{3B207A27-4A1E-4B46-8783-3581ED63D841}"/>
            </a:ext>
          </a:extLst>
        </xdr:cNvPr>
        <xdr:cNvPicPr>
          <a:picLocks noChangeAspect="1"/>
        </xdr:cNvPicPr>
      </xdr:nvPicPr>
      <xdr:blipFill>
        <a:blip xmlns:r="http://schemas.openxmlformats.org/officeDocument/2006/relationships" r:embed="rId2"/>
        <a:stretch>
          <a:fillRect/>
        </a:stretch>
      </xdr:blipFill>
      <xdr:spPr>
        <a:xfrm>
          <a:off x="5357091" y="6130637"/>
          <a:ext cx="4822128" cy="5195454"/>
        </a:xfrm>
        <a:prstGeom prst="rect">
          <a:avLst/>
        </a:prstGeom>
      </xdr:spPr>
    </xdr:pic>
    <xdr:clientData/>
  </xdr:twoCellAnchor>
  <xdr:twoCellAnchor editAs="oneCell">
    <xdr:from>
      <xdr:col>7</xdr:col>
      <xdr:colOff>981361</xdr:colOff>
      <xdr:row>27</xdr:row>
      <xdr:rowOff>46180</xdr:rowOff>
    </xdr:from>
    <xdr:to>
      <xdr:col>12</xdr:col>
      <xdr:colOff>176222</xdr:colOff>
      <xdr:row>59</xdr:row>
      <xdr:rowOff>69272</xdr:rowOff>
    </xdr:to>
    <xdr:pic>
      <xdr:nvPicPr>
        <xdr:cNvPr id="4" name="Grafik 3">
          <a:extLst>
            <a:ext uri="{FF2B5EF4-FFF2-40B4-BE49-F238E27FC236}">
              <a16:creationId xmlns:a16="http://schemas.microsoft.com/office/drawing/2014/main" id="{926EFFBA-77A2-1D4F-92E6-55CEA46C5FC0}"/>
            </a:ext>
          </a:extLst>
        </xdr:cNvPr>
        <xdr:cNvPicPr>
          <a:picLocks noChangeAspect="1"/>
        </xdr:cNvPicPr>
      </xdr:nvPicPr>
      <xdr:blipFill>
        <a:blip xmlns:r="http://schemas.openxmlformats.org/officeDocument/2006/relationships" r:embed="rId3"/>
        <a:stretch>
          <a:fillRect/>
        </a:stretch>
      </xdr:blipFill>
      <xdr:spPr>
        <a:xfrm>
          <a:off x="10298543" y="6130635"/>
          <a:ext cx="5117679" cy="5195455"/>
        </a:xfrm>
        <a:prstGeom prst="rect">
          <a:avLst/>
        </a:prstGeom>
      </xdr:spPr>
    </xdr:pic>
    <xdr:clientData/>
  </xdr:twoCellAnchor>
  <xdr:twoCellAnchor editAs="oneCell">
    <xdr:from>
      <xdr:col>1</xdr:col>
      <xdr:colOff>588818</xdr:colOff>
      <xdr:row>5</xdr:row>
      <xdr:rowOff>115455</xdr:rowOff>
    </xdr:from>
    <xdr:to>
      <xdr:col>4</xdr:col>
      <xdr:colOff>1275959</xdr:colOff>
      <xdr:row>23</xdr:row>
      <xdr:rowOff>34637</xdr:rowOff>
    </xdr:to>
    <xdr:pic>
      <xdr:nvPicPr>
        <xdr:cNvPr id="6" name="Grafik 5">
          <a:extLst>
            <a:ext uri="{FF2B5EF4-FFF2-40B4-BE49-F238E27FC236}">
              <a16:creationId xmlns:a16="http://schemas.microsoft.com/office/drawing/2014/main" id="{FC5FB5A5-B2D0-2B45-BFF2-200F2B54F0C8}"/>
            </a:ext>
          </a:extLst>
        </xdr:cNvPr>
        <xdr:cNvPicPr>
          <a:picLocks noChangeAspect="1"/>
        </xdr:cNvPicPr>
      </xdr:nvPicPr>
      <xdr:blipFill>
        <a:blip xmlns:r="http://schemas.openxmlformats.org/officeDocument/2006/relationships" r:embed="rId4"/>
        <a:stretch>
          <a:fillRect/>
        </a:stretch>
      </xdr:blipFill>
      <xdr:spPr>
        <a:xfrm>
          <a:off x="796636" y="1258455"/>
          <a:ext cx="5005141" cy="4110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ZHAW_ISM/-d--Forschung/_Forschungsprojekte/--laufend-2020 Projekt IFI - Phase 2/03 Arbeitsschritte/c---Datenerfassung-NEU/Files_gepru&#776;ft/Zentrenverglei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gebnistabelle pro Woche"/>
      <sheetName val="Ergebnistabelle pro Woche %"/>
      <sheetName val="Ergebnistabelle korrig. Kosten"/>
      <sheetName val="Ergebnistabelle korrig. Kos (2)"/>
      <sheetName val="Ergebnistabelle KT Arbeits-h"/>
      <sheetName val="Arbeitszeit und Salär"/>
      <sheetName val="Ergebnistabelle pro Jahr"/>
      <sheetName val="Arbeitslohn h (2)"/>
      <sheetName val="Arbeitslohn h (3)"/>
      <sheetName val="Arbeitslohn h (FR)"/>
      <sheetName val="Arbeitslohn h (IT)"/>
      <sheetName val="Vergl. Personalstamm vs. Einsat"/>
      <sheetName val="&quot;Spezialitäten&quot; der Zentren"/>
    </sheetNames>
    <sheetDataSet>
      <sheetData sheetId="0"/>
      <sheetData sheetId="1"/>
      <sheetData sheetId="2"/>
      <sheetData sheetId="3"/>
      <sheetData sheetId="4"/>
      <sheetData sheetId="5"/>
      <sheetData sheetId="6"/>
      <sheetData sheetId="7"/>
      <sheetData sheetId="8"/>
      <sheetData sheetId="9"/>
      <sheetData sheetId="10">
        <row r="7">
          <cell r="AL7" t="str">
            <v>FIAS</v>
          </cell>
          <cell r="AM7" t="str">
            <v>CIPA</v>
          </cell>
          <cell r="AN7" t="str">
            <v>FIVTI</v>
          </cell>
          <cell r="AO7" t="str">
            <v>CHUV</v>
          </cell>
          <cell r="AP7" t="str">
            <v>GSR</v>
          </cell>
          <cell r="AQ7" t="str">
            <v>OMP</v>
          </cell>
          <cell r="AR7" t="str">
            <v>OTAF</v>
          </cell>
          <cell r="AS7" t="str">
            <v>UNIS</v>
          </cell>
          <cell r="AT7" t="str">
            <v>TAFF</v>
          </cell>
          <cell r="AU7" t="str">
            <v>aaa</v>
          </cell>
        </row>
        <row r="8">
          <cell r="AL8">
            <v>59.758571733044583</v>
          </cell>
          <cell r="AM8">
            <v>70.659219653876136</v>
          </cell>
          <cell r="AN8">
            <v>46.147263739836042</v>
          </cell>
          <cell r="AO8">
            <v>68.088665707423317</v>
          </cell>
          <cell r="AP8">
            <v>80.407399395473803</v>
          </cell>
          <cell r="AQ8">
            <v>94.991348940914136</v>
          </cell>
          <cell r="AR8">
            <v>61.002584600856807</v>
          </cell>
          <cell r="AS8">
            <v>108.58166059572744</v>
          </cell>
          <cell r="AT8">
            <v>56.738687700578865</v>
          </cell>
          <cell r="AU8">
            <v>30.283368657374663</v>
          </cell>
        </row>
        <row r="9">
          <cell r="AL9">
            <v>64.171453300405886</v>
          </cell>
          <cell r="AM9">
            <v>70.659219653876136</v>
          </cell>
          <cell r="AN9">
            <v>124.19503113339805</v>
          </cell>
          <cell r="AO9">
            <v>68.088665707423317</v>
          </cell>
          <cell r="AP9">
            <v>82.101373544390498</v>
          </cell>
          <cell r="AQ9">
            <v>137.41337792642122</v>
          </cell>
          <cell r="AR9">
            <v>60.681782595844197</v>
          </cell>
          <cell r="AS9">
            <v>71.879640393706936</v>
          </cell>
          <cell r="AT9">
            <v>56.738687700578865</v>
          </cell>
          <cell r="AU9">
            <v>33.257964500330857</v>
          </cell>
        </row>
        <row r="10">
          <cell r="AL10">
            <v>64.990080391688593</v>
          </cell>
          <cell r="AM10">
            <v>150.37317821439993</v>
          </cell>
          <cell r="AO10">
            <v>126.72251539187491</v>
          </cell>
          <cell r="AP10">
            <v>120.15366737289919</v>
          </cell>
          <cell r="AS10">
            <v>80.892266656333135</v>
          </cell>
          <cell r="AT10">
            <v>56.738687700578865</v>
          </cell>
        </row>
        <row r="11">
          <cell r="AL11">
            <v>84.001233899173187</v>
          </cell>
          <cell r="AO11">
            <v>172.57633065291992</v>
          </cell>
          <cell r="AP11">
            <v>121.97757962485619</v>
          </cell>
          <cell r="AS11">
            <v>69.830082312898838</v>
          </cell>
          <cell r="AT11">
            <v>56.738687700578865</v>
          </cell>
        </row>
        <row r="12">
          <cell r="AL12">
            <v>105.27244023906158</v>
          </cell>
          <cell r="AT12">
            <v>56.738687700578865</v>
          </cell>
        </row>
        <row r="13">
          <cell r="AT13">
            <v>56.738687700578865</v>
          </cell>
        </row>
        <row r="14">
          <cell r="AM14">
            <v>54.056929577540245</v>
          </cell>
          <cell r="AO14">
            <v>84.932421683709407</v>
          </cell>
          <cell r="AP14">
            <v>70.400117400207094</v>
          </cell>
          <cell r="AS14">
            <v>29.748327262393737</v>
          </cell>
        </row>
        <row r="15">
          <cell r="AS15">
            <v>29.748327262393737</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B2:O38"/>
  <sheetViews>
    <sheetView showGridLines="0" tabSelected="1" zoomScale="108" zoomScaleNormal="70" workbookViewId="0">
      <selection activeCell="C2" sqref="C2:N2"/>
    </sheetView>
  </sheetViews>
  <sheetFormatPr baseColWidth="10" defaultRowHeight="13"/>
  <cols>
    <col min="1" max="1" width="2.6640625" customWidth="1"/>
    <col min="2" max="2" width="0.83203125" customWidth="1"/>
    <col min="3" max="14" width="11.6640625" customWidth="1"/>
  </cols>
  <sheetData>
    <row r="2" spans="2:15" ht="16">
      <c r="C2" s="447" t="s">
        <v>306</v>
      </c>
      <c r="D2" s="447"/>
      <c r="E2" s="447"/>
      <c r="F2" s="447"/>
      <c r="G2" s="447"/>
      <c r="H2" s="447"/>
      <c r="I2" s="447"/>
      <c r="J2" s="447"/>
      <c r="K2" s="447"/>
      <c r="L2" s="447"/>
      <c r="M2" s="447"/>
      <c r="N2" s="447"/>
    </row>
    <row r="3" spans="2:15" ht="16">
      <c r="C3" s="448"/>
      <c r="D3" s="448"/>
      <c r="E3" s="448"/>
      <c r="F3" s="448"/>
      <c r="G3" s="448"/>
      <c r="H3" s="448"/>
      <c r="I3" s="448"/>
      <c r="J3" s="448"/>
      <c r="K3" s="448"/>
      <c r="L3" s="448"/>
      <c r="M3" s="448"/>
      <c r="N3" s="448"/>
    </row>
    <row r="4" spans="2:15" ht="20" customHeight="1">
      <c r="C4" s="435" t="s">
        <v>141</v>
      </c>
      <c r="D4" s="435"/>
      <c r="E4" s="435"/>
      <c r="F4" s="435"/>
      <c r="G4" s="435"/>
      <c r="H4" s="435"/>
      <c r="I4" s="435"/>
      <c r="J4" s="435"/>
      <c r="K4" s="435"/>
      <c r="L4" s="435"/>
      <c r="M4" s="435"/>
      <c r="N4" s="435"/>
    </row>
    <row r="5" spans="2:15" s="47" customFormat="1" ht="20" customHeight="1">
      <c r="C5" s="451" t="s">
        <v>142</v>
      </c>
      <c r="D5" s="451"/>
      <c r="E5" s="451"/>
      <c r="F5" s="450" t="s">
        <v>143</v>
      </c>
      <c r="G5" s="450"/>
      <c r="H5" s="450"/>
      <c r="I5" s="450"/>
      <c r="J5" s="450"/>
      <c r="K5" s="450"/>
      <c r="L5" s="450"/>
      <c r="M5" s="450"/>
      <c r="N5" s="450"/>
    </row>
    <row r="6" spans="2:15" s="47" customFormat="1" ht="20" customHeight="1">
      <c r="B6" s="358"/>
      <c r="C6" s="452" t="s">
        <v>144</v>
      </c>
      <c r="D6" s="452"/>
      <c r="E6" s="452"/>
      <c r="F6" s="412" t="s">
        <v>355</v>
      </c>
      <c r="G6" s="412"/>
      <c r="H6" s="412"/>
      <c r="I6" s="412"/>
      <c r="J6" s="412"/>
      <c r="K6" s="413" t="s">
        <v>356</v>
      </c>
      <c r="L6" s="414"/>
      <c r="M6" s="414"/>
      <c r="N6" s="412"/>
    </row>
    <row r="7" spans="2:15" s="47" customFormat="1" ht="20" customHeight="1">
      <c r="C7" s="453" t="s">
        <v>145</v>
      </c>
      <c r="D7" s="453"/>
      <c r="E7" s="453"/>
      <c r="F7" s="627" t="s">
        <v>146</v>
      </c>
      <c r="G7" s="627"/>
      <c r="H7" s="627"/>
      <c r="I7" s="627"/>
      <c r="J7" s="627"/>
      <c r="K7" s="627"/>
      <c r="L7" s="627"/>
      <c r="M7" s="627"/>
      <c r="N7" s="627"/>
      <c r="O7" s="358"/>
    </row>
    <row r="8" spans="2:15" ht="50" customHeight="1">
      <c r="C8" s="449"/>
      <c r="D8" s="449"/>
      <c r="E8" s="449"/>
      <c r="F8" s="449"/>
      <c r="G8" s="449"/>
      <c r="H8" s="449"/>
      <c r="I8" s="449"/>
      <c r="J8" s="449"/>
      <c r="K8" s="449"/>
      <c r="L8" s="449"/>
      <c r="M8" s="449"/>
      <c r="N8" s="449"/>
    </row>
    <row r="9" spans="2:15" ht="16">
      <c r="C9" s="447" t="s">
        <v>307</v>
      </c>
      <c r="D9" s="447"/>
      <c r="E9" s="447"/>
      <c r="F9" s="447"/>
      <c r="G9" s="447"/>
      <c r="H9" s="447"/>
      <c r="I9" s="447"/>
      <c r="J9" s="447"/>
      <c r="K9" s="447"/>
      <c r="L9" s="447"/>
      <c r="M9" s="447"/>
      <c r="N9" s="447"/>
    </row>
    <row r="10" spans="2:15" ht="16">
      <c r="C10" s="448"/>
      <c r="D10" s="448"/>
      <c r="E10" s="448"/>
      <c r="F10" s="448"/>
      <c r="G10" s="448"/>
      <c r="H10" s="448"/>
      <c r="I10" s="448"/>
      <c r="J10" s="448"/>
      <c r="K10" s="448"/>
      <c r="L10" s="448"/>
      <c r="M10" s="448"/>
      <c r="N10" s="448"/>
    </row>
    <row r="11" spans="2:15" ht="4" customHeight="1">
      <c r="B11" s="340"/>
      <c r="C11" s="460"/>
      <c r="D11" s="460"/>
      <c r="E11" s="460"/>
      <c r="F11" s="460"/>
      <c r="G11" s="460"/>
      <c r="H11" s="460"/>
      <c r="I11" s="460"/>
      <c r="J11" s="460"/>
      <c r="K11" s="460"/>
      <c r="L11" s="460"/>
      <c r="M11" s="460"/>
      <c r="N11" s="460"/>
    </row>
    <row r="12" spans="2:15" ht="171.5" customHeight="1">
      <c r="B12" s="340"/>
      <c r="C12" s="436" t="s">
        <v>147</v>
      </c>
      <c r="D12" s="436"/>
      <c r="E12" s="436"/>
      <c r="F12" s="436"/>
      <c r="G12" s="436"/>
      <c r="H12" s="436"/>
      <c r="I12" s="436"/>
      <c r="J12" s="436"/>
      <c r="K12" s="436"/>
      <c r="L12" s="436"/>
      <c r="M12" s="436"/>
      <c r="N12" s="436"/>
    </row>
    <row r="13" spans="2:15" ht="9" customHeight="1">
      <c r="B13" s="340"/>
      <c r="C13" s="436"/>
      <c r="D13" s="436"/>
      <c r="E13" s="436"/>
      <c r="F13" s="436"/>
      <c r="G13" s="436"/>
      <c r="H13" s="436"/>
      <c r="I13" s="436"/>
      <c r="J13" s="436"/>
      <c r="K13" s="436"/>
      <c r="L13" s="436"/>
      <c r="M13" s="436"/>
      <c r="N13" s="436"/>
    </row>
    <row r="14" spans="2:15" ht="20" customHeight="1">
      <c r="B14" s="340"/>
      <c r="C14" s="456" t="s">
        <v>148</v>
      </c>
      <c r="D14" s="456"/>
      <c r="E14" s="456" t="s">
        <v>149</v>
      </c>
      <c r="F14" s="456"/>
      <c r="G14" s="456" t="s">
        <v>150</v>
      </c>
      <c r="H14" s="456"/>
      <c r="I14" s="456" t="s">
        <v>151</v>
      </c>
      <c r="J14" s="456"/>
      <c r="K14" s="461" t="s">
        <v>152</v>
      </c>
      <c r="L14" s="461"/>
      <c r="M14" s="340"/>
      <c r="N14" s="340"/>
    </row>
    <row r="15" spans="2:15" ht="9" customHeight="1">
      <c r="B15" s="340"/>
      <c r="C15" s="436"/>
      <c r="D15" s="436"/>
      <c r="E15" s="436"/>
      <c r="F15" s="436"/>
      <c r="G15" s="436"/>
      <c r="H15" s="436"/>
      <c r="I15" s="436"/>
      <c r="J15" s="436"/>
      <c r="K15" s="436"/>
      <c r="L15" s="436"/>
      <c r="M15" s="436"/>
      <c r="N15" s="436"/>
    </row>
    <row r="16" spans="2:15" ht="12.5" customHeight="1">
      <c r="C16" s="435"/>
      <c r="D16" s="435"/>
      <c r="E16" s="435"/>
      <c r="F16" s="435"/>
      <c r="G16" s="435"/>
      <c r="H16" s="435"/>
      <c r="I16" s="435"/>
      <c r="J16" s="435"/>
      <c r="K16" s="435"/>
      <c r="L16" s="435"/>
      <c r="M16" s="435"/>
      <c r="N16" s="435"/>
    </row>
    <row r="17" spans="2:14" ht="4" customHeight="1">
      <c r="B17" s="368"/>
      <c r="C17" s="458"/>
      <c r="D17" s="458"/>
      <c r="E17" s="458"/>
      <c r="F17" s="458"/>
      <c r="G17" s="458"/>
      <c r="H17" s="458"/>
      <c r="I17" s="458"/>
      <c r="J17" s="458"/>
      <c r="K17" s="458"/>
      <c r="L17" s="458"/>
      <c r="M17" s="458"/>
      <c r="N17" s="458"/>
    </row>
    <row r="18" spans="2:14" ht="165.5" customHeight="1">
      <c r="B18" s="368"/>
      <c r="C18" s="434" t="s">
        <v>153</v>
      </c>
      <c r="D18" s="434"/>
      <c r="E18" s="434"/>
      <c r="F18" s="434"/>
      <c r="G18" s="434"/>
      <c r="H18" s="434"/>
      <c r="I18" s="434"/>
      <c r="J18" s="434"/>
      <c r="K18" s="434"/>
      <c r="L18" s="434"/>
      <c r="M18" s="434"/>
      <c r="N18" s="434"/>
    </row>
    <row r="19" spans="2:14" ht="9" customHeight="1">
      <c r="B19" s="368"/>
      <c r="C19" s="457"/>
      <c r="D19" s="457"/>
      <c r="E19" s="457"/>
      <c r="F19" s="457"/>
      <c r="G19" s="457"/>
      <c r="H19" s="457"/>
      <c r="I19" s="457"/>
      <c r="J19" s="457"/>
      <c r="K19" s="457"/>
      <c r="L19" s="457"/>
      <c r="M19" s="457"/>
      <c r="N19" s="457"/>
    </row>
    <row r="20" spans="2:14" ht="20" customHeight="1">
      <c r="B20" s="368"/>
      <c r="C20" s="441" t="s">
        <v>154</v>
      </c>
      <c r="D20" s="441"/>
      <c r="E20" s="441" t="s">
        <v>155</v>
      </c>
      <c r="F20" s="441"/>
      <c r="G20" s="441" t="s">
        <v>152</v>
      </c>
      <c r="H20" s="441"/>
      <c r="I20" s="369"/>
      <c r="J20" s="369"/>
      <c r="K20" s="369"/>
      <c r="L20" s="369"/>
      <c r="M20" s="369"/>
      <c r="N20" s="369"/>
    </row>
    <row r="21" spans="2:14" ht="9" customHeight="1">
      <c r="B21" s="368"/>
      <c r="C21" s="457"/>
      <c r="D21" s="457"/>
      <c r="E21" s="457"/>
      <c r="F21" s="457"/>
      <c r="G21" s="457"/>
      <c r="H21" s="457"/>
      <c r="I21" s="457"/>
      <c r="J21" s="457"/>
      <c r="K21" s="457"/>
      <c r="L21" s="457"/>
      <c r="M21" s="457"/>
      <c r="N21" s="457"/>
    </row>
    <row r="22" spans="2:14" ht="30.5" customHeight="1">
      <c r="C22" s="435"/>
      <c r="D22" s="435"/>
      <c r="E22" s="435"/>
      <c r="F22" s="435"/>
      <c r="G22" s="435"/>
      <c r="H22" s="435"/>
      <c r="I22" s="435"/>
      <c r="J22" s="435"/>
      <c r="K22" s="435"/>
      <c r="L22" s="435"/>
      <c r="M22" s="435"/>
      <c r="N22" s="435"/>
    </row>
    <row r="23" spans="2:14" ht="16">
      <c r="C23" s="447" t="s">
        <v>308</v>
      </c>
      <c r="D23" s="447"/>
      <c r="E23" s="447"/>
      <c r="F23" s="447"/>
      <c r="G23" s="447"/>
      <c r="H23" s="447"/>
      <c r="I23" s="447"/>
      <c r="J23" s="447"/>
      <c r="K23" s="447"/>
      <c r="L23" s="447"/>
      <c r="M23" s="447"/>
      <c r="N23" s="447"/>
    </row>
    <row r="24" spans="2:14" ht="12.5" customHeight="1">
      <c r="C24" s="447"/>
      <c r="D24" s="447"/>
      <c r="E24" s="447"/>
      <c r="F24" s="447"/>
      <c r="G24" s="447"/>
      <c r="H24" s="447"/>
      <c r="I24" s="447"/>
      <c r="J24" s="447"/>
      <c r="K24" s="447"/>
      <c r="L24" s="447"/>
      <c r="M24" s="447"/>
      <c r="N24" s="447"/>
    </row>
    <row r="25" spans="2:14" ht="4" customHeight="1">
      <c r="B25" s="370"/>
      <c r="C25" s="459"/>
      <c r="D25" s="459"/>
      <c r="E25" s="459"/>
      <c r="F25" s="459"/>
      <c r="G25" s="459"/>
      <c r="H25" s="459"/>
      <c r="I25" s="459"/>
      <c r="J25" s="459"/>
      <c r="K25" s="459"/>
      <c r="L25" s="459"/>
      <c r="M25" s="459"/>
      <c r="N25" s="459"/>
    </row>
    <row r="26" spans="2:14" ht="274" customHeight="1">
      <c r="B26" s="370"/>
      <c r="C26" s="445" t="s">
        <v>309</v>
      </c>
      <c r="D26" s="446"/>
      <c r="E26" s="446"/>
      <c r="F26" s="446"/>
      <c r="G26" s="446"/>
      <c r="H26" s="446"/>
      <c r="I26" s="446"/>
      <c r="J26" s="446"/>
      <c r="K26" s="446"/>
      <c r="L26" s="446"/>
      <c r="M26" s="446"/>
      <c r="N26" s="446"/>
    </row>
    <row r="27" spans="2:14" ht="9" customHeight="1">
      <c r="B27" s="370"/>
      <c r="C27" s="444"/>
      <c r="D27" s="444"/>
      <c r="E27" s="444"/>
      <c r="F27" s="444"/>
      <c r="G27" s="444"/>
      <c r="H27" s="444"/>
      <c r="I27" s="444"/>
      <c r="J27" s="444"/>
      <c r="K27" s="444"/>
      <c r="L27" s="444"/>
      <c r="M27" s="444"/>
      <c r="N27" s="444"/>
    </row>
    <row r="28" spans="2:14" ht="20" customHeight="1">
      <c r="B28" s="370"/>
      <c r="C28" s="442" t="s">
        <v>156</v>
      </c>
      <c r="D28" s="442"/>
      <c r="E28" s="442" t="s">
        <v>157</v>
      </c>
      <c r="F28" s="442"/>
      <c r="G28" s="442" t="s">
        <v>152</v>
      </c>
      <c r="H28" s="442"/>
      <c r="I28" s="370"/>
      <c r="J28" s="370"/>
      <c r="K28" s="370"/>
      <c r="L28" s="370"/>
      <c r="M28" s="370"/>
      <c r="N28" s="370"/>
    </row>
    <row r="29" spans="2:14" ht="9" customHeight="1">
      <c r="B29" s="370"/>
      <c r="C29" s="444"/>
      <c r="D29" s="444"/>
      <c r="E29" s="444"/>
      <c r="F29" s="444"/>
      <c r="G29" s="444"/>
      <c r="H29" s="444"/>
      <c r="I29" s="444"/>
      <c r="J29" s="444"/>
      <c r="K29" s="444"/>
      <c r="L29" s="444"/>
      <c r="M29" s="444"/>
      <c r="N29" s="444"/>
    </row>
    <row r="30" spans="2:14" ht="30.5" customHeight="1">
      <c r="C30" s="455"/>
      <c r="D30" s="455"/>
      <c r="E30" s="455"/>
      <c r="F30" s="455"/>
      <c r="G30" s="455"/>
      <c r="H30" s="455"/>
      <c r="I30" s="455"/>
      <c r="J30" s="455"/>
      <c r="K30" s="455"/>
      <c r="L30" s="455"/>
      <c r="M30" s="455"/>
      <c r="N30" s="455"/>
    </row>
    <row r="31" spans="2:14" ht="15.5" customHeight="1">
      <c r="C31" s="454" t="s">
        <v>158</v>
      </c>
      <c r="D31" s="454"/>
      <c r="E31" s="454"/>
      <c r="F31" s="454"/>
      <c r="G31" s="454"/>
      <c r="H31" s="454"/>
      <c r="I31" s="454"/>
      <c r="J31" s="454"/>
      <c r="K31" s="454"/>
      <c r="L31" s="454"/>
      <c r="M31" s="454"/>
      <c r="N31" s="454"/>
    </row>
    <row r="32" spans="2:14" ht="12.5" customHeight="1">
      <c r="C32" s="454"/>
      <c r="D32" s="454"/>
      <c r="E32" s="454"/>
      <c r="F32" s="454"/>
      <c r="G32" s="454"/>
      <c r="H32" s="454"/>
      <c r="I32" s="454"/>
      <c r="J32" s="454"/>
      <c r="K32" s="454"/>
      <c r="L32" s="454"/>
      <c r="M32" s="454"/>
      <c r="N32" s="454"/>
    </row>
    <row r="33" spans="2:14" ht="4" customHeight="1">
      <c r="B33" s="371"/>
      <c r="C33" s="439"/>
      <c r="D33" s="439"/>
      <c r="E33" s="439"/>
      <c r="F33" s="439"/>
      <c r="G33" s="439"/>
      <c r="H33" s="439"/>
      <c r="I33" s="439"/>
      <c r="J33" s="439"/>
      <c r="K33" s="439"/>
      <c r="L33" s="439"/>
      <c r="M33" s="439"/>
      <c r="N33" s="439"/>
    </row>
    <row r="34" spans="2:14" ht="56.5" customHeight="1">
      <c r="B34" s="371"/>
      <c r="C34" s="437" t="s">
        <v>159</v>
      </c>
      <c r="D34" s="438"/>
      <c r="E34" s="438"/>
      <c r="F34" s="438"/>
      <c r="G34" s="438"/>
      <c r="H34" s="438"/>
      <c r="I34" s="438"/>
      <c r="J34" s="438"/>
      <c r="K34" s="438"/>
      <c r="L34" s="438"/>
      <c r="M34" s="438"/>
      <c r="N34" s="438"/>
    </row>
    <row r="35" spans="2:14" ht="9" customHeight="1">
      <c r="B35" s="371"/>
      <c r="C35" s="439"/>
      <c r="D35" s="439"/>
      <c r="E35" s="439"/>
      <c r="F35" s="439"/>
      <c r="G35" s="439"/>
      <c r="H35" s="439"/>
      <c r="I35" s="439"/>
      <c r="J35" s="439"/>
      <c r="K35" s="439"/>
      <c r="L35" s="439"/>
      <c r="M35" s="439"/>
      <c r="N35" s="439"/>
    </row>
    <row r="36" spans="2:14" ht="20" customHeight="1">
      <c r="B36" s="371"/>
      <c r="C36" s="396" t="s">
        <v>83</v>
      </c>
      <c r="D36" s="396" t="s">
        <v>0</v>
      </c>
      <c r="E36" s="372" t="s">
        <v>93</v>
      </c>
      <c r="F36" s="372" t="s">
        <v>84</v>
      </c>
      <c r="G36" s="372" t="s">
        <v>86</v>
      </c>
      <c r="H36" s="372" t="s">
        <v>85</v>
      </c>
      <c r="I36" s="372" t="s">
        <v>87</v>
      </c>
      <c r="J36" s="372" t="s">
        <v>81</v>
      </c>
      <c r="K36" s="372" t="s">
        <v>82</v>
      </c>
      <c r="L36" s="372" t="s">
        <v>79</v>
      </c>
      <c r="M36" s="443" t="s">
        <v>152</v>
      </c>
      <c r="N36" s="443"/>
    </row>
    <row r="37" spans="2:14" ht="9" customHeight="1">
      <c r="B37" s="371"/>
      <c r="C37" s="440"/>
      <c r="D37" s="440"/>
      <c r="E37" s="440"/>
      <c r="F37" s="440"/>
      <c r="G37" s="440"/>
      <c r="H37" s="440"/>
      <c r="I37" s="440"/>
      <c r="J37" s="440"/>
      <c r="K37" s="440"/>
      <c r="L37" s="440"/>
      <c r="M37" s="440"/>
      <c r="N37" s="440"/>
    </row>
    <row r="38" spans="2:14">
      <c r="D38" s="415"/>
    </row>
  </sheetData>
  <mergeCells count="45">
    <mergeCell ref="C9:N9"/>
    <mergeCell ref="C22:N22"/>
    <mergeCell ref="C31:N31"/>
    <mergeCell ref="C32:N32"/>
    <mergeCell ref="C10:N10"/>
    <mergeCell ref="C30:N30"/>
    <mergeCell ref="C14:D14"/>
    <mergeCell ref="E14:F14"/>
    <mergeCell ref="G14:H14"/>
    <mergeCell ref="I14:J14"/>
    <mergeCell ref="C21:N21"/>
    <mergeCell ref="C19:N19"/>
    <mergeCell ref="C17:N17"/>
    <mergeCell ref="C25:N25"/>
    <mergeCell ref="C11:N11"/>
    <mergeCell ref="K14:L14"/>
    <mergeCell ref="C2:N2"/>
    <mergeCell ref="C3:N3"/>
    <mergeCell ref="C8:N8"/>
    <mergeCell ref="F5:N5"/>
    <mergeCell ref="C4:N4"/>
    <mergeCell ref="C5:E5"/>
    <mergeCell ref="C6:E6"/>
    <mergeCell ref="C7:E7"/>
    <mergeCell ref="C34:N34"/>
    <mergeCell ref="C33:N33"/>
    <mergeCell ref="C35:N35"/>
    <mergeCell ref="C37:N37"/>
    <mergeCell ref="G20:H20"/>
    <mergeCell ref="G28:H28"/>
    <mergeCell ref="M36:N36"/>
    <mergeCell ref="C27:N27"/>
    <mergeCell ref="C29:N29"/>
    <mergeCell ref="C20:D20"/>
    <mergeCell ref="E20:F20"/>
    <mergeCell ref="C28:D28"/>
    <mergeCell ref="E28:F28"/>
    <mergeCell ref="C26:N26"/>
    <mergeCell ref="C24:N24"/>
    <mergeCell ref="C23:N23"/>
    <mergeCell ref="C18:N18"/>
    <mergeCell ref="C16:N16"/>
    <mergeCell ref="C13:N13"/>
    <mergeCell ref="C15:N15"/>
    <mergeCell ref="C12:N12"/>
  </mergeCells>
  <phoneticPr fontId="27" type="noConversion"/>
  <hyperlinks>
    <hyperlink ref="C14" location="'Schritt 1'!B2" display="Schritt 1" xr:uid="{00000000-0004-0000-0000-000000000000}"/>
    <hyperlink ref="E14" location="'Schritt 2'!B2" display="Schritt 2" xr:uid="{00000000-0004-0000-0000-000001000000}"/>
    <hyperlink ref="C20" location="'Beispiel FIAS'!B2" display="Beispiel FIAS" xr:uid="{00000000-0004-0000-0000-000002000000}"/>
    <hyperlink ref="E20" location="'Tabellen 4 und 5 im Bericht'!B2" display="Tabellen 4 und 5 im Bericht" xr:uid="{00000000-0004-0000-0000-000003000000}"/>
    <hyperlink ref="C28" location="Kostenkorrektur!B2" display="Kostenkorrektur" xr:uid="{00000000-0004-0000-0000-000004000000}"/>
    <hyperlink ref="E28" location="Lohnunterschiede!B2" display="Lohnunterschiede" xr:uid="{00000000-0004-0000-0000-000005000000}"/>
    <hyperlink ref="G14" location="'Schritt 3'!B2" display="Schritt 3" xr:uid="{00000000-0004-0000-0000-000006000000}"/>
    <hyperlink ref="I14:J14" location="'Passaggio 4'!A1" display="Passaggio 4" xr:uid="{00000000-0004-0000-0000-000007000000}"/>
    <hyperlink ref="E36" location="FPA!B2" display="FPA" xr:uid="{00000000-0004-0000-0000-000008000000}"/>
    <hyperlink ref="F36" location="OMP!B2" display="OMP" xr:uid="{00000000-0004-0000-0000-000009000000}"/>
    <hyperlink ref="G36" location="TAFF!B2" display="TAFF" xr:uid="{00000000-0004-0000-0000-00000A000000}"/>
    <hyperlink ref="H36" location="OTAF!B2" display="OTAF" xr:uid="{00000000-0004-0000-0000-00000B000000}"/>
    <hyperlink ref="I36" location="UNIS!B2" display="UNIS" xr:uid="{00000000-0004-0000-0000-00000C000000}"/>
    <hyperlink ref="J36" location="CHUV!B2" display="CHUV" xr:uid="{00000000-0004-0000-0000-00000D000000}"/>
    <hyperlink ref="K36" location="FIVTI!B2" display="FIVTI" xr:uid="{00000000-0004-0000-0000-00000E000000}"/>
    <hyperlink ref="L36" location="aaa!B2" display="aaa" xr:uid="{00000000-0004-0000-0000-00000F000000}"/>
    <hyperlink ref="C5:D5" location="Übersicht!C9" display="  Anhang A)  Derzeitige IFI-Kosten" xr:uid="{00000000-0004-0000-0000-000010000000}"/>
    <hyperlink ref="C6:D6" location="Übersicht!C23" display="  Anhang B)  Korrigierte IFI-Kosten" xr:uid="{00000000-0004-0000-0000-000011000000}"/>
    <hyperlink ref="C7:D7" location="Übersicht!C31" display="  Anhang C)  Zentren" xr:uid="{00000000-0004-0000-0000-000012000000}"/>
    <hyperlink ref="G20:H20" location="Riepilogo!C2" display="Torna a inizio pagina" xr:uid="{00000000-0004-0000-0000-000013000000}"/>
    <hyperlink ref="G28:H28" location="Riepilogo!C2" display="Torna a inizio pagina" xr:uid="{00000000-0004-0000-0000-000014000000}"/>
    <hyperlink ref="M36:N36" location="Riepilogo!C2" display="Torna a inizio pagina" xr:uid="{00000000-0004-0000-0000-000015000000}"/>
    <hyperlink ref="K14:L14" location="Riepilogo!C2" display="Torna a inizio pagina" xr:uid="{00000000-0004-0000-0000-000016000000}"/>
    <hyperlink ref="D36" location="FIAS!B2" display="FIAS" xr:uid="{00000000-0004-0000-0000-000017000000}"/>
    <hyperlink ref="C36" location="GSR!B2" display="GSR" xr:uid="{00000000-0004-0000-0000-000018000000}"/>
    <hyperlink ref="C14:D14" location="'Passaggio 1'!A1" display="Passaggio 1" xr:uid="{78D0B7D6-7982-7748-9A13-84F1D563CA6E}"/>
    <hyperlink ref="E14:F14" location="'Passaggio 2'!A1" display="Passaggio 2" xr:uid="{81CBD815-EB33-1B4D-918A-470FB2F515B8}"/>
    <hyperlink ref="G14:H14" location="'Passaggio 3'!A1" display="Passaggio 3" xr:uid="{BD1BDC1E-9A13-F44E-861B-61AC24ABD795}"/>
    <hyperlink ref="C20:D20" location="'Esempio FIAS'!A1" display="Esempio FIAS" xr:uid="{D394965A-530C-A847-8ADA-ACA6C59022EE}"/>
    <hyperlink ref="E20:F20" location="'Tabelle 4 e 5 del rapporto'!A1" display="Tabelle 4 e 5 del rapporto" xr:uid="{BE010153-2363-E641-B140-908E96D87F88}"/>
    <hyperlink ref="C28:D28" location="'Correzione dei costi'!A1" display="Correzione dei costi" xr:uid="{5584E997-05FD-324D-8DEE-12C0A5560441}"/>
    <hyperlink ref="E28:F28" location="'Differenze salariali'!A1" display="Differenze salariali" xr:uid="{53D13201-6802-3848-BB3A-F012CCE0FC3D}"/>
    <hyperlink ref="C5:E5" location="Riepilogo!C9" display="  Allegato A)  Costi IPI determinati" xr:uid="{B90F0D8C-4814-4340-9E30-EC5FF2E4814E}"/>
    <hyperlink ref="C6:E6" location="Riepilogo!C23" display="  Allegato B)  Costi IPI corretti" xr:uid="{04000280-57EF-FC41-9FBB-2172B45CF1D5}"/>
    <hyperlink ref="C7:E7" location="Riepilogo!C31" display="  Allegato C)  Dati di partenza rettificati" xr:uid="{484A45A9-4D6F-9742-B74C-012B07F5901E}"/>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DI41"/>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199</v>
      </c>
      <c r="F2" s="343" t="s">
        <v>96</v>
      </c>
      <c r="G2" s="339" t="s">
        <v>95</v>
      </c>
      <c r="H2" s="466" t="s">
        <v>187</v>
      </c>
      <c r="I2" s="466"/>
    </row>
    <row r="3" spans="1:113" ht="12.5" customHeight="1" thickBot="1">
      <c r="B3" s="128"/>
    </row>
    <row r="4" spans="1:113" s="199" customFormat="1" ht="20" customHeight="1" thickTop="1" thickBot="1">
      <c r="A4" s="47"/>
      <c r="B4" s="197" t="s">
        <v>188</v>
      </c>
      <c r="C4" s="201">
        <v>16</v>
      </c>
      <c r="D4" s="202" t="s">
        <v>198</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15</v>
      </c>
      <c r="D8" s="212">
        <v>9.68</v>
      </c>
      <c r="E8" s="212">
        <v>0.15</v>
      </c>
      <c r="F8" s="212">
        <v>0.88372093023255816</v>
      </c>
      <c r="G8" s="14">
        <v>1195397.992248062</v>
      </c>
      <c r="H8" s="14">
        <v>90098.75</v>
      </c>
      <c r="I8" s="15">
        <v>192158.33333333334</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18">
        <v>9</v>
      </c>
      <c r="D9" s="218">
        <v>6.42</v>
      </c>
      <c r="E9" s="218">
        <v>0.59302325581395354</v>
      </c>
      <c r="F9" s="218">
        <v>0.8</v>
      </c>
      <c r="G9" s="18">
        <v>729757.16279069765</v>
      </c>
      <c r="H9" s="18">
        <v>90098.75</v>
      </c>
      <c r="I9" s="19">
        <v>139433.33333333334</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5">
        <v>2</v>
      </c>
      <c r="D10" s="226">
        <v>1.6</v>
      </c>
      <c r="E10" s="226">
        <v>0.8</v>
      </c>
      <c r="F10" s="226">
        <v>0.8</v>
      </c>
      <c r="G10" s="225">
        <v>145657</v>
      </c>
      <c r="H10" s="225">
        <v>90098.75</v>
      </c>
      <c r="I10" s="227">
        <v>91972.5</v>
      </c>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18">
        <v>5</v>
      </c>
      <c r="D11" s="218">
        <v>3.11</v>
      </c>
      <c r="E11" s="218">
        <v>0.4</v>
      </c>
      <c r="F11" s="218">
        <v>0.88372093023255816</v>
      </c>
      <c r="G11" s="18">
        <v>450290.82945736439</v>
      </c>
      <c r="H11" s="18">
        <v>97720</v>
      </c>
      <c r="I11" s="19">
        <v>192158.33333333334</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5">
        <v>1</v>
      </c>
      <c r="D12" s="226">
        <v>0.88</v>
      </c>
      <c r="E12" s="226">
        <v>0.88372093023255816</v>
      </c>
      <c r="F12" s="226">
        <v>0.88372093023255816</v>
      </c>
      <c r="G12" s="225">
        <v>86357</v>
      </c>
      <c r="H12" s="225">
        <v>97720</v>
      </c>
      <c r="I12" s="227">
        <v>97720</v>
      </c>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1</v>
      </c>
      <c r="D13" s="237">
        <v>0.15</v>
      </c>
      <c r="E13" s="237">
        <v>0.15</v>
      </c>
      <c r="F13" s="237">
        <v>0.15</v>
      </c>
      <c r="G13" s="45">
        <v>15350</v>
      </c>
      <c r="H13" s="45">
        <v>102333.33333333334</v>
      </c>
      <c r="I13" s="46">
        <v>102333.33333333334</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302000</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210</v>
      </c>
      <c r="G16" s="240">
        <f>G15/42</f>
        <v>7190.4761904761908</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14" thickTop="1">
      <c r="AF17" s="298"/>
    </row>
    <row r="18" spans="2:32">
      <c r="AF18" s="298"/>
    </row>
    <row r="19" spans="2:32">
      <c r="AF19" s="298"/>
    </row>
    <row r="20" spans="2:32" ht="20" customHeight="1">
      <c r="B20" s="128" t="s">
        <v>328</v>
      </c>
      <c r="AF20" s="298"/>
    </row>
    <row r="21" spans="2:32" ht="14" thickBot="1"/>
    <row r="22" spans="2:32" ht="30" customHeight="1" thickTop="1" thickBot="1">
      <c r="B22" s="5" t="s">
        <v>332</v>
      </c>
      <c r="C22" s="615" t="s">
        <v>254</v>
      </c>
      <c r="D22" s="615"/>
      <c r="E22" s="616"/>
      <c r="F22" s="7" t="s">
        <v>234</v>
      </c>
      <c r="G22" s="8" t="s">
        <v>233</v>
      </c>
    </row>
    <row r="23" spans="2:32" ht="20" customHeight="1">
      <c r="B23" s="12" t="s">
        <v>191</v>
      </c>
      <c r="C23" s="13" t="s">
        <v>256</v>
      </c>
      <c r="D23" s="13"/>
      <c r="E23" s="13"/>
      <c r="F23" s="14">
        <v>383.70857142857142</v>
      </c>
      <c r="G23" s="15">
        <v>26461.187513216122</v>
      </c>
    </row>
    <row r="24" spans="2:32" ht="20" customHeight="1">
      <c r="B24" s="479" t="s">
        <v>191</v>
      </c>
      <c r="C24" s="17" t="s">
        <v>236</v>
      </c>
      <c r="D24" s="17"/>
      <c r="E24" s="17"/>
      <c r="F24" s="18">
        <v>239.99714285714285</v>
      </c>
      <c r="G24" s="19">
        <v>14868.667768818656</v>
      </c>
    </row>
    <row r="25" spans="2:32" ht="20" customHeight="1">
      <c r="B25" s="479"/>
      <c r="C25" s="17" t="s">
        <v>237</v>
      </c>
      <c r="D25" s="17"/>
      <c r="E25" s="17"/>
      <c r="F25" s="18">
        <v>137.64000000000001</v>
      </c>
      <c r="G25" s="19">
        <v>11253.191768532077</v>
      </c>
      <c r="M25" s="318"/>
      <c r="N25" s="318"/>
      <c r="O25" s="318"/>
      <c r="P25" s="318"/>
      <c r="Q25" s="318"/>
      <c r="R25" s="318"/>
      <c r="S25" s="318"/>
    </row>
    <row r="26" spans="2:32" ht="20" customHeight="1">
      <c r="B26" s="480"/>
      <c r="C26" s="20" t="s">
        <v>238</v>
      </c>
      <c r="D26" s="20"/>
      <c r="E26" s="20"/>
      <c r="F26" s="21">
        <v>6.0714285714285712</v>
      </c>
      <c r="G26" s="22">
        <v>339.32797586538715</v>
      </c>
      <c r="L26" s="190"/>
      <c r="M26" s="319"/>
      <c r="N26" s="320"/>
      <c r="O26" s="320"/>
      <c r="P26" s="320"/>
      <c r="Q26" s="320"/>
      <c r="R26" s="321"/>
      <c r="S26" s="321"/>
    </row>
    <row r="27" spans="2:32" ht="20" customHeight="1">
      <c r="B27" s="481" t="s">
        <v>251</v>
      </c>
      <c r="C27" s="423" t="s">
        <v>236</v>
      </c>
      <c r="D27" s="423"/>
      <c r="E27" s="423"/>
      <c r="F27" s="171">
        <v>96.854285714285709</v>
      </c>
      <c r="G27" s="172">
        <v>5942.1520441733683</v>
      </c>
      <c r="L27" s="322"/>
      <c r="M27" s="323"/>
      <c r="N27" s="324"/>
      <c r="R27" s="325"/>
      <c r="S27" s="325"/>
    </row>
    <row r="28" spans="2:32" ht="20" customHeight="1">
      <c r="B28" s="482"/>
      <c r="C28" s="423" t="s">
        <v>237</v>
      </c>
      <c r="D28" s="423"/>
      <c r="E28" s="423"/>
      <c r="F28" s="171">
        <v>41.925714285714292</v>
      </c>
      <c r="G28" s="172">
        <v>2936.5176138136853</v>
      </c>
      <c r="L28" s="190"/>
      <c r="M28" s="323"/>
      <c r="N28" s="326"/>
      <c r="O28" s="320"/>
      <c r="P28" s="320"/>
      <c r="Q28" s="320"/>
      <c r="R28" s="321"/>
      <c r="S28" s="321"/>
    </row>
    <row r="29" spans="2:32" ht="20" customHeight="1">
      <c r="B29" s="483"/>
      <c r="C29" s="424" t="s">
        <v>238</v>
      </c>
      <c r="D29" s="424"/>
      <c r="E29" s="424"/>
      <c r="F29" s="173">
        <v>0</v>
      </c>
      <c r="G29" s="174">
        <v>0</v>
      </c>
      <c r="L29" s="322"/>
      <c r="M29" s="323"/>
      <c r="N29" s="324"/>
      <c r="O29" s="324"/>
      <c r="P29" s="324"/>
      <c r="Q29" s="324"/>
      <c r="R29" s="327"/>
      <c r="S29" s="327"/>
    </row>
    <row r="30" spans="2:32" ht="20" customHeight="1">
      <c r="B30" s="481" t="s">
        <v>239</v>
      </c>
      <c r="C30" s="423" t="s">
        <v>236</v>
      </c>
      <c r="D30" s="423"/>
      <c r="E30" s="423"/>
      <c r="F30" s="171">
        <v>16.285714285714285</v>
      </c>
      <c r="G30" s="172">
        <v>1049.875511961706</v>
      </c>
      <c r="L30" s="190"/>
      <c r="M30" s="323"/>
      <c r="N30" s="320"/>
      <c r="O30" s="320"/>
      <c r="P30" s="320"/>
      <c r="Q30" s="320"/>
      <c r="R30" s="321"/>
      <c r="S30" s="321"/>
    </row>
    <row r="31" spans="2:32" ht="20" customHeight="1">
      <c r="B31" s="482"/>
      <c r="C31" s="423" t="s">
        <v>237</v>
      </c>
      <c r="D31" s="423"/>
      <c r="E31" s="423"/>
      <c r="F31" s="171">
        <v>6.8571428571428568</v>
      </c>
      <c r="G31" s="172">
        <v>559.84493251150809</v>
      </c>
      <c r="L31" s="322"/>
      <c r="M31" s="323"/>
      <c r="N31" s="320"/>
      <c r="O31" s="320"/>
      <c r="P31" s="320"/>
      <c r="Q31" s="320"/>
      <c r="R31" s="319"/>
      <c r="S31" s="319"/>
    </row>
    <row r="32" spans="2:32" ht="20" customHeight="1">
      <c r="B32" s="483"/>
      <c r="C32" s="424" t="s">
        <v>238</v>
      </c>
      <c r="D32" s="424"/>
      <c r="E32" s="424"/>
      <c r="F32" s="173">
        <v>0</v>
      </c>
      <c r="G32" s="174">
        <v>0</v>
      </c>
      <c r="L32" s="190"/>
      <c r="M32" s="319"/>
      <c r="N32" s="320"/>
      <c r="O32" s="305"/>
      <c r="P32" s="305"/>
      <c r="Q32" s="188"/>
      <c r="R32" s="188"/>
      <c r="S32" s="188"/>
    </row>
    <row r="33" spans="2:7" ht="20" customHeight="1">
      <c r="B33" s="622" t="s">
        <v>329</v>
      </c>
      <c r="C33" s="423" t="s">
        <v>236</v>
      </c>
      <c r="D33" s="423"/>
      <c r="E33" s="423"/>
      <c r="F33" s="171">
        <v>126.85714285714286</v>
      </c>
      <c r="G33" s="172">
        <v>7876.640212683581</v>
      </c>
    </row>
    <row r="34" spans="2:7" ht="20" customHeight="1">
      <c r="B34" s="476"/>
      <c r="C34" s="423" t="s">
        <v>237</v>
      </c>
      <c r="D34" s="423"/>
      <c r="E34" s="423"/>
      <c r="F34" s="171">
        <v>88.857142857142861</v>
      </c>
      <c r="G34" s="172">
        <v>7756.829222206884</v>
      </c>
    </row>
    <row r="35" spans="2:7" ht="20" customHeight="1" thickBot="1">
      <c r="B35" s="477"/>
      <c r="C35" s="431" t="s">
        <v>238</v>
      </c>
      <c r="D35" s="432"/>
      <c r="E35" s="433"/>
      <c r="F35" s="175">
        <v>6.0714285714285712</v>
      </c>
      <c r="G35" s="176">
        <v>339.32797586538715</v>
      </c>
    </row>
    <row r="36" spans="2:7" ht="14" thickTop="1">
      <c r="C36" s="421"/>
      <c r="D36" s="421"/>
      <c r="E36" s="421"/>
    </row>
    <row r="41" spans="2:7">
      <c r="D41" s="422"/>
    </row>
  </sheetData>
  <mergeCells count="16">
    <mergeCell ref="B30:B32"/>
    <mergeCell ref="B33:B35"/>
    <mergeCell ref="H2:I2"/>
    <mergeCell ref="B24:B26"/>
    <mergeCell ref="B27:B29"/>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0900-000000000000}"/>
    <hyperlink ref="G2" location="FPA!B2" display="  FPA &gt;&gt;" xr:uid="{00000000-0004-0000-0900-000001000000}"/>
    <hyperlink ref="F2" location="FIAS!B2" display="&lt;&lt; FIAS  " xr:uid="{00000000-0004-0000-0900-00000200000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206</v>
      </c>
      <c r="G2" s="339" t="s">
        <v>94</v>
      </c>
      <c r="H2" s="466" t="s">
        <v>187</v>
      </c>
      <c r="I2" s="466"/>
    </row>
    <row r="3" spans="1:113" ht="12.5" customHeight="1" thickBot="1">
      <c r="B3" s="128"/>
    </row>
    <row r="4" spans="1:113" s="199" customFormat="1" ht="20" customHeight="1" thickTop="1" thickBot="1">
      <c r="A4" s="47"/>
      <c r="B4" s="197" t="s">
        <v>188</v>
      </c>
      <c r="C4" s="201">
        <v>20</v>
      </c>
      <c r="D4" s="202" t="s">
        <v>330</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14</v>
      </c>
      <c r="D8" s="212">
        <v>8.6</v>
      </c>
      <c r="E8" s="212">
        <v>0.1</v>
      </c>
      <c r="F8" s="212">
        <v>1</v>
      </c>
      <c r="G8" s="14">
        <v>811132.8</v>
      </c>
      <c r="H8" s="14">
        <v>18000</v>
      </c>
      <c r="I8" s="15">
        <v>182859</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18">
        <v>7</v>
      </c>
      <c r="D9" s="218">
        <v>3.7</v>
      </c>
      <c r="E9" s="218">
        <v>0.1</v>
      </c>
      <c r="F9" s="218">
        <v>0.8</v>
      </c>
      <c r="G9" s="18">
        <v>332493</v>
      </c>
      <c r="H9" s="18">
        <v>71500</v>
      </c>
      <c r="I9" s="19">
        <v>108680</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5">
        <v>1</v>
      </c>
      <c r="D10" s="226">
        <v>0.7</v>
      </c>
      <c r="E10" s="226">
        <v>0.7</v>
      </c>
      <c r="F10" s="226">
        <v>0.7</v>
      </c>
      <c r="G10" s="225">
        <v>50050</v>
      </c>
      <c r="H10" s="225">
        <v>71500</v>
      </c>
      <c r="I10" s="227">
        <v>71500</v>
      </c>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18">
        <v>5</v>
      </c>
      <c r="D11" s="218">
        <v>3.6</v>
      </c>
      <c r="E11" s="218">
        <v>0.2</v>
      </c>
      <c r="F11" s="218">
        <v>1</v>
      </c>
      <c r="G11" s="18">
        <v>419239.8</v>
      </c>
      <c r="H11" s="18">
        <v>94250</v>
      </c>
      <c r="I11" s="19">
        <v>182859</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5">
        <v>0</v>
      </c>
      <c r="D12" s="226"/>
      <c r="E12" s="226"/>
      <c r="F12" s="226"/>
      <c r="G12" s="225"/>
      <c r="H12" s="225"/>
      <c r="I12" s="227"/>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2</v>
      </c>
      <c r="D13" s="237">
        <v>1.3</v>
      </c>
      <c r="E13" s="237">
        <v>0.5</v>
      </c>
      <c r="F13" s="237">
        <v>0.8</v>
      </c>
      <c r="G13" s="45">
        <v>59400</v>
      </c>
      <c r="H13" s="45">
        <v>18000</v>
      </c>
      <c r="I13" s="46">
        <v>90000</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190000</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212</v>
      </c>
      <c r="G16" s="240">
        <f>G15/47</f>
        <v>4042.5531914893618</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14" thickTop="1">
      <c r="AF17" s="298"/>
    </row>
    <row r="18" spans="2:32">
      <c r="AF18" s="298"/>
    </row>
    <row r="19" spans="2:32">
      <c r="AF19" s="298"/>
    </row>
    <row r="20" spans="2:32" ht="20" customHeight="1">
      <c r="B20" s="128" t="s">
        <v>331</v>
      </c>
      <c r="AF20" s="298"/>
    </row>
    <row r="21" spans="2:32" ht="14" thickBot="1"/>
    <row r="22" spans="2:32" ht="30" customHeight="1" thickTop="1" thickBot="1">
      <c r="B22" s="5" t="s">
        <v>333</v>
      </c>
      <c r="C22" s="615" t="s">
        <v>254</v>
      </c>
      <c r="D22" s="615"/>
      <c r="E22" s="616"/>
      <c r="F22" s="7" t="s">
        <v>234</v>
      </c>
      <c r="G22" s="8" t="s">
        <v>233</v>
      </c>
    </row>
    <row r="23" spans="2:32" ht="20" customHeight="1">
      <c r="B23" s="12" t="s">
        <v>191</v>
      </c>
      <c r="C23" s="13" t="s">
        <v>256</v>
      </c>
      <c r="D23" s="13"/>
      <c r="E23" s="13"/>
      <c r="F23" s="14">
        <v>354</v>
      </c>
      <c r="G23" s="15">
        <v>17151.15915236494</v>
      </c>
    </row>
    <row r="24" spans="2:32" ht="20" customHeight="1">
      <c r="B24" s="479" t="s">
        <v>191</v>
      </c>
      <c r="C24" s="17" t="s">
        <v>236</v>
      </c>
      <c r="D24" s="17"/>
      <c r="E24" s="17"/>
      <c r="F24" s="18">
        <v>152</v>
      </c>
      <c r="G24" s="19">
        <v>7009.9014519640614</v>
      </c>
    </row>
    <row r="25" spans="2:32" ht="20" customHeight="1">
      <c r="B25" s="479"/>
      <c r="C25" s="17" t="s">
        <v>237</v>
      </c>
      <c r="D25" s="17"/>
      <c r="E25" s="17"/>
      <c r="F25" s="18">
        <v>148</v>
      </c>
      <c r="G25" s="19">
        <v>8865.4487635749938</v>
      </c>
      <c r="M25" s="318"/>
      <c r="N25" s="318"/>
      <c r="O25" s="318"/>
      <c r="P25" s="318"/>
      <c r="Q25" s="318"/>
      <c r="R25" s="318"/>
      <c r="S25" s="318"/>
    </row>
    <row r="26" spans="2:32" ht="20" customHeight="1">
      <c r="B26" s="480"/>
      <c r="C26" s="20" t="s">
        <v>238</v>
      </c>
      <c r="D26" s="20"/>
      <c r="E26" s="20"/>
      <c r="F26" s="21">
        <v>54</v>
      </c>
      <c r="G26" s="22">
        <v>1275.8089368258861</v>
      </c>
      <c r="L26" s="190"/>
      <c r="M26" s="319"/>
      <c r="N26" s="320"/>
      <c r="O26" s="320"/>
      <c r="P26" s="320"/>
      <c r="Q26" s="320"/>
      <c r="R26" s="321"/>
      <c r="S26" s="321"/>
    </row>
    <row r="27" spans="2:32" ht="20" customHeight="1">
      <c r="B27" s="481" t="s">
        <v>251</v>
      </c>
      <c r="C27" s="423" t="s">
        <v>236</v>
      </c>
      <c r="D27" s="423"/>
      <c r="E27" s="423"/>
      <c r="F27" s="171">
        <v>25</v>
      </c>
      <c r="G27" s="172">
        <v>1138.6029637238969</v>
      </c>
      <c r="L27" s="322"/>
      <c r="M27" s="323"/>
      <c r="N27" s="324"/>
      <c r="R27" s="325"/>
      <c r="S27" s="325"/>
    </row>
    <row r="28" spans="2:32" ht="20" customHeight="1">
      <c r="B28" s="482"/>
      <c r="C28" s="423" t="s">
        <v>237</v>
      </c>
      <c r="D28" s="423"/>
      <c r="E28" s="423"/>
      <c r="F28" s="171">
        <v>22</v>
      </c>
      <c r="G28" s="172">
        <v>1171.1381897563838</v>
      </c>
      <c r="L28" s="190"/>
      <c r="M28" s="323"/>
      <c r="N28" s="326"/>
      <c r="O28" s="320"/>
      <c r="P28" s="320"/>
      <c r="Q28" s="320"/>
      <c r="R28" s="321"/>
      <c r="S28" s="321"/>
    </row>
    <row r="29" spans="2:32" ht="20" customHeight="1">
      <c r="B29" s="483"/>
      <c r="C29" s="424" t="s">
        <v>238</v>
      </c>
      <c r="D29" s="424"/>
      <c r="E29" s="424"/>
      <c r="F29" s="173">
        <v>3</v>
      </c>
      <c r="G29" s="174">
        <v>27.734976887519259</v>
      </c>
      <c r="L29" s="322"/>
      <c r="M29" s="323"/>
      <c r="N29" s="324"/>
      <c r="O29" s="324"/>
      <c r="P29" s="324"/>
      <c r="Q29" s="324"/>
      <c r="R29" s="327"/>
      <c r="S29" s="327"/>
    </row>
    <row r="30" spans="2:32" ht="20" customHeight="1">
      <c r="B30" s="481" t="s">
        <v>239</v>
      </c>
      <c r="C30" s="423" t="s">
        <v>236</v>
      </c>
      <c r="D30" s="423"/>
      <c r="E30" s="423"/>
      <c r="F30" s="171">
        <v>44</v>
      </c>
      <c r="G30" s="172">
        <v>2152.5221551010395</v>
      </c>
      <c r="L30" s="190"/>
      <c r="M30" s="323"/>
      <c r="N30" s="320"/>
      <c r="O30" s="320"/>
      <c r="P30" s="320"/>
      <c r="Q30" s="320"/>
      <c r="R30" s="321"/>
      <c r="S30" s="321"/>
    </row>
    <row r="31" spans="2:32" ht="20" customHeight="1">
      <c r="B31" s="482"/>
      <c r="C31" s="423" t="s">
        <v>237</v>
      </c>
      <c r="D31" s="423"/>
      <c r="E31" s="423"/>
      <c r="F31" s="171">
        <v>65</v>
      </c>
      <c r="G31" s="172">
        <v>3636.0187114763726</v>
      </c>
      <c r="L31" s="322"/>
      <c r="M31" s="323"/>
      <c r="N31" s="320"/>
      <c r="O31" s="320"/>
      <c r="P31" s="320"/>
      <c r="Q31" s="320"/>
      <c r="R31" s="319"/>
      <c r="S31" s="319"/>
    </row>
    <row r="32" spans="2:32" ht="20" customHeight="1">
      <c r="B32" s="483"/>
      <c r="C32" s="424" t="s">
        <v>238</v>
      </c>
      <c r="D32" s="424"/>
      <c r="E32" s="424"/>
      <c r="F32" s="173">
        <v>4</v>
      </c>
      <c r="G32" s="174">
        <v>36.97996918335901</v>
      </c>
      <c r="L32" s="190"/>
      <c r="M32" s="319"/>
      <c r="N32" s="320"/>
      <c r="O32" s="305"/>
      <c r="P32" s="305"/>
      <c r="Q32" s="188"/>
      <c r="R32" s="188"/>
      <c r="S32" s="188"/>
    </row>
    <row r="33" spans="2:7" ht="20" customHeight="1">
      <c r="B33" s="622" t="s">
        <v>329</v>
      </c>
      <c r="C33" s="423" t="s">
        <v>236</v>
      </c>
      <c r="D33" s="423"/>
      <c r="E33" s="423"/>
      <c r="F33" s="171">
        <v>83</v>
      </c>
      <c r="G33" s="172">
        <v>3718.7763331391252</v>
      </c>
    </row>
    <row r="34" spans="2:7" ht="20" customHeight="1">
      <c r="B34" s="476"/>
      <c r="C34" s="423" t="s">
        <v>237</v>
      </c>
      <c r="D34" s="423"/>
      <c r="E34" s="423"/>
      <c r="F34" s="171">
        <v>61</v>
      </c>
      <c r="G34" s="172">
        <v>4058.2918623422365</v>
      </c>
    </row>
    <row r="35" spans="2:7" ht="20" customHeight="1" thickBot="1">
      <c r="B35" s="477"/>
      <c r="C35" s="431" t="s">
        <v>238</v>
      </c>
      <c r="D35" s="432"/>
      <c r="E35" s="433"/>
      <c r="F35" s="175">
        <v>47</v>
      </c>
      <c r="G35" s="176">
        <v>1211.0939907550078</v>
      </c>
    </row>
    <row r="36" spans="2:7" ht="14" thickTop="1"/>
  </sheetData>
  <mergeCells count="16">
    <mergeCell ref="B33:B35"/>
    <mergeCell ref="B24:B26"/>
    <mergeCell ref="B27:B29"/>
    <mergeCell ref="H2:I2"/>
    <mergeCell ref="B30:B32"/>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0A00-000000000000}"/>
    <hyperlink ref="G2" location="GSR!B2" display="  GSR &gt;&gt;" xr:uid="{00000000-0004-0000-0A00-000001000000}"/>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207</v>
      </c>
      <c r="F2" s="343" t="s">
        <v>111</v>
      </c>
      <c r="G2" s="339" t="s">
        <v>110</v>
      </c>
      <c r="H2" s="466" t="s">
        <v>187</v>
      </c>
      <c r="I2" s="466"/>
    </row>
    <row r="3" spans="1:113" ht="12.5" customHeight="1" thickBot="1">
      <c r="B3" s="128"/>
    </row>
    <row r="4" spans="1:113" s="199" customFormat="1" ht="20" customHeight="1" thickTop="1" thickBot="1">
      <c r="A4" s="47"/>
      <c r="B4" s="197" t="s">
        <v>188</v>
      </c>
      <c r="C4" s="201">
        <v>27</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31</v>
      </c>
      <c r="D8" s="212">
        <v>23.3</v>
      </c>
      <c r="E8" s="212">
        <v>8.2442748091603069E-2</v>
      </c>
      <c r="F8" s="212">
        <v>1.0992366412213741</v>
      </c>
      <c r="G8" s="14">
        <v>1456423.5999999999</v>
      </c>
      <c r="H8" s="14">
        <v>21840</v>
      </c>
      <c r="I8" s="15">
        <v>254252</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219">
        <v>25</v>
      </c>
      <c r="D9" s="220">
        <v>21.7</v>
      </c>
      <c r="E9" s="218">
        <v>8.2442748091603069E-2</v>
      </c>
      <c r="F9" s="218">
        <v>1.0992366412213741</v>
      </c>
      <c r="G9" s="18">
        <v>1291253.5</v>
      </c>
      <c r="H9" s="18">
        <v>21840</v>
      </c>
      <c r="I9" s="19">
        <v>155890.00000000003</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8">
        <v>1</v>
      </c>
      <c r="D10" s="229">
        <v>1</v>
      </c>
      <c r="E10" s="226">
        <v>1</v>
      </c>
      <c r="F10" s="226">
        <v>1</v>
      </c>
      <c r="G10" s="225">
        <v>77608</v>
      </c>
      <c r="H10" s="228">
        <v>77608</v>
      </c>
      <c r="I10" s="227">
        <v>77608</v>
      </c>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219">
        <v>4</v>
      </c>
      <c r="D11" s="220">
        <v>1.1499999999999999</v>
      </c>
      <c r="E11" s="218">
        <v>0.15</v>
      </c>
      <c r="F11" s="218">
        <v>0.5</v>
      </c>
      <c r="G11" s="18">
        <v>130970.1</v>
      </c>
      <c r="H11" s="18">
        <v>77608</v>
      </c>
      <c r="I11" s="19">
        <v>254252</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8">
        <v>1</v>
      </c>
      <c r="D12" s="229">
        <v>0.5</v>
      </c>
      <c r="E12" s="226">
        <v>0.5</v>
      </c>
      <c r="F12" s="226">
        <v>0.5</v>
      </c>
      <c r="G12" s="225">
        <v>38804</v>
      </c>
      <c r="H12" s="225">
        <v>77608</v>
      </c>
      <c r="I12" s="227">
        <v>77608</v>
      </c>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2</v>
      </c>
      <c r="D13" s="237">
        <v>0.45</v>
      </c>
      <c r="E13" s="237">
        <v>0.15</v>
      </c>
      <c r="F13" s="237">
        <v>0.3</v>
      </c>
      <c r="G13" s="45">
        <v>34200</v>
      </c>
      <c r="H13" s="45">
        <v>60000</v>
      </c>
      <c r="I13" s="46">
        <v>108000</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501738</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211</v>
      </c>
      <c r="G16" s="240">
        <f>G15/44</f>
        <v>11403.136363636364</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14" thickTop="1">
      <c r="AF17" s="298"/>
    </row>
    <row r="18" spans="2:32">
      <c r="AF18" s="298"/>
    </row>
    <row r="19" spans="2:32">
      <c r="AF19" s="298"/>
    </row>
    <row r="20" spans="2:32" ht="20" customHeight="1">
      <c r="B20" s="128" t="s">
        <v>335</v>
      </c>
      <c r="AF20" s="298"/>
    </row>
    <row r="21" spans="2:32" ht="14" thickBot="1"/>
    <row r="22" spans="2:32" ht="30" customHeight="1" thickTop="1" thickBot="1">
      <c r="B22" s="342" t="s">
        <v>334</v>
      </c>
      <c r="C22" s="615" t="s">
        <v>254</v>
      </c>
      <c r="D22" s="615"/>
      <c r="E22" s="616"/>
      <c r="F22" s="7" t="s">
        <v>234</v>
      </c>
      <c r="G22" s="8" t="s">
        <v>233</v>
      </c>
    </row>
    <row r="23" spans="2:32" ht="20" customHeight="1">
      <c r="B23" s="12" t="s">
        <v>191</v>
      </c>
      <c r="C23" s="13" t="s">
        <v>256</v>
      </c>
      <c r="D23" s="13"/>
      <c r="E23" s="13"/>
      <c r="F23" s="14">
        <v>894</v>
      </c>
      <c r="G23" s="15">
        <v>29811.388222464557</v>
      </c>
    </row>
    <row r="24" spans="2:32" ht="20" customHeight="1">
      <c r="B24" s="479" t="s">
        <v>191</v>
      </c>
      <c r="C24" s="17" t="s">
        <v>236</v>
      </c>
      <c r="D24" s="17"/>
      <c r="E24" s="17"/>
      <c r="F24" s="18">
        <v>830</v>
      </c>
      <c r="G24" s="19">
        <v>26208.986913849509</v>
      </c>
    </row>
    <row r="25" spans="2:32" ht="20" customHeight="1">
      <c r="B25" s="479"/>
      <c r="C25" s="17" t="s">
        <v>237</v>
      </c>
      <c r="D25" s="17"/>
      <c r="E25" s="17"/>
      <c r="F25" s="18">
        <v>46</v>
      </c>
      <c r="G25" s="19">
        <v>2856.4907306434025</v>
      </c>
      <c r="M25" s="318"/>
      <c r="N25" s="318"/>
      <c r="O25" s="318"/>
      <c r="P25" s="318"/>
      <c r="Q25" s="318"/>
      <c r="R25" s="318"/>
      <c r="S25" s="318"/>
    </row>
    <row r="26" spans="2:32" ht="20" customHeight="1">
      <c r="B26" s="480"/>
      <c r="C26" s="20" t="s">
        <v>238</v>
      </c>
      <c r="D26" s="20"/>
      <c r="E26" s="20"/>
      <c r="F26" s="21">
        <v>18</v>
      </c>
      <c r="G26" s="22">
        <v>745.91057797164672</v>
      </c>
      <c r="L26" s="190"/>
      <c r="M26" s="319"/>
      <c r="N26" s="320"/>
      <c r="O26" s="320"/>
      <c r="P26" s="320"/>
      <c r="Q26" s="320"/>
      <c r="R26" s="321"/>
      <c r="S26" s="321"/>
    </row>
    <row r="27" spans="2:32" ht="20" customHeight="1">
      <c r="B27" s="481" t="s">
        <v>251</v>
      </c>
      <c r="C27" s="423" t="s">
        <v>236</v>
      </c>
      <c r="D27" s="423"/>
      <c r="E27" s="423"/>
      <c r="F27" s="171">
        <v>428</v>
      </c>
      <c r="G27" s="172">
        <v>13005.504907306437</v>
      </c>
      <c r="L27" s="322"/>
      <c r="M27" s="323"/>
      <c r="N27" s="324"/>
      <c r="R27" s="325"/>
      <c r="S27" s="325"/>
    </row>
    <row r="28" spans="2:32" ht="20" customHeight="1">
      <c r="B28" s="482"/>
      <c r="C28" s="423" t="s">
        <v>237</v>
      </c>
      <c r="D28" s="423"/>
      <c r="E28" s="423"/>
      <c r="F28" s="171">
        <v>12</v>
      </c>
      <c r="G28" s="172">
        <v>507.79498364231188</v>
      </c>
      <c r="L28" s="190"/>
      <c r="M28" s="323"/>
      <c r="N28" s="326"/>
      <c r="O28" s="320"/>
      <c r="P28" s="320"/>
      <c r="Q28" s="320"/>
      <c r="R28" s="321"/>
      <c r="S28" s="321"/>
    </row>
    <row r="29" spans="2:32" ht="20" customHeight="1">
      <c r="B29" s="483"/>
      <c r="C29" s="424" t="s">
        <v>238</v>
      </c>
      <c r="D29" s="424"/>
      <c r="E29" s="424"/>
      <c r="F29" s="173">
        <v>0</v>
      </c>
      <c r="G29" s="174">
        <v>0</v>
      </c>
      <c r="L29" s="322"/>
      <c r="M29" s="323"/>
      <c r="N29" s="324"/>
      <c r="O29" s="324"/>
      <c r="P29" s="324"/>
      <c r="Q29" s="324"/>
      <c r="R29" s="327"/>
      <c r="S29" s="327"/>
    </row>
    <row r="30" spans="2:32" ht="20" customHeight="1">
      <c r="B30" s="481" t="s">
        <v>239</v>
      </c>
      <c r="C30" s="423" t="s">
        <v>236</v>
      </c>
      <c r="D30" s="423"/>
      <c r="E30" s="423"/>
      <c r="F30" s="171">
        <v>0</v>
      </c>
      <c r="G30" s="172">
        <v>0</v>
      </c>
      <c r="L30" s="190"/>
      <c r="M30" s="323"/>
      <c r="N30" s="320"/>
      <c r="O30" s="320"/>
      <c r="P30" s="320"/>
      <c r="Q30" s="320"/>
      <c r="R30" s="321"/>
      <c r="S30" s="321"/>
    </row>
    <row r="31" spans="2:32" ht="20" customHeight="1">
      <c r="B31" s="482"/>
      <c r="C31" s="423" t="s">
        <v>237</v>
      </c>
      <c r="D31" s="423"/>
      <c r="E31" s="423"/>
      <c r="F31" s="171">
        <v>0</v>
      </c>
      <c r="G31" s="172">
        <v>0</v>
      </c>
      <c r="L31" s="322"/>
      <c r="M31" s="323"/>
      <c r="N31" s="320"/>
      <c r="O31" s="320"/>
      <c r="P31" s="320"/>
      <c r="Q31" s="320"/>
      <c r="R31" s="319"/>
      <c r="S31" s="319"/>
    </row>
    <row r="32" spans="2:32" ht="20" customHeight="1">
      <c r="B32" s="483"/>
      <c r="C32" s="424" t="s">
        <v>238</v>
      </c>
      <c r="D32" s="424"/>
      <c r="E32" s="424"/>
      <c r="F32" s="173">
        <v>0</v>
      </c>
      <c r="G32" s="174">
        <v>0</v>
      </c>
      <c r="L32" s="190"/>
      <c r="M32" s="319"/>
      <c r="N32" s="320"/>
      <c r="O32" s="305"/>
      <c r="P32" s="305"/>
      <c r="Q32" s="188"/>
      <c r="R32" s="188"/>
      <c r="S32" s="188"/>
    </row>
    <row r="33" spans="2:7" ht="20" customHeight="1">
      <c r="B33" s="622" t="s">
        <v>329</v>
      </c>
      <c r="C33" s="423" t="s">
        <v>236</v>
      </c>
      <c r="D33" s="423"/>
      <c r="E33" s="423"/>
      <c r="F33" s="171">
        <v>402</v>
      </c>
      <c r="G33" s="172">
        <v>13203.482006543072</v>
      </c>
    </row>
    <row r="34" spans="2:7" ht="20" customHeight="1">
      <c r="B34" s="476"/>
      <c r="C34" s="423" t="s">
        <v>237</v>
      </c>
      <c r="D34" s="423"/>
      <c r="E34" s="423"/>
      <c r="F34" s="171">
        <v>34</v>
      </c>
      <c r="G34" s="172">
        <v>2348.6957470010907</v>
      </c>
    </row>
    <row r="35" spans="2:7" ht="20" customHeight="1" thickBot="1">
      <c r="B35" s="477"/>
      <c r="C35" s="431" t="s">
        <v>238</v>
      </c>
      <c r="D35" s="432"/>
      <c r="E35" s="433"/>
      <c r="F35" s="175">
        <v>18</v>
      </c>
      <c r="G35" s="176">
        <v>745.91057797164672</v>
      </c>
    </row>
    <row r="36" spans="2:7" ht="14" thickTop="1"/>
  </sheetData>
  <mergeCells count="16">
    <mergeCell ref="B33:B35"/>
    <mergeCell ref="B24:B26"/>
    <mergeCell ref="B27:B29"/>
    <mergeCell ref="H2:I2"/>
    <mergeCell ref="B30:B32"/>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0B00-000000000000}"/>
    <hyperlink ref="G2" location="OMP!B2" display="  OMP &gt;&gt;" xr:uid="{00000000-0004-0000-0B00-000001000000}"/>
    <hyperlink ref="F2" location="GSR!B2" display="&lt;&lt; GSR  " xr:uid="{00000000-0004-0000-0B00-000002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208</v>
      </c>
      <c r="F2" s="343" t="s">
        <v>109</v>
      </c>
      <c r="G2" s="339" t="s">
        <v>108</v>
      </c>
      <c r="H2" s="466" t="s">
        <v>187</v>
      </c>
      <c r="I2" s="466"/>
    </row>
    <row r="3" spans="1:113" ht="12.5" customHeight="1" thickBot="1">
      <c r="B3" s="128"/>
    </row>
    <row r="4" spans="1:113" s="199" customFormat="1" ht="20" customHeight="1" thickTop="1" thickBot="1">
      <c r="A4" s="47"/>
      <c r="B4" s="197" t="s">
        <v>188</v>
      </c>
      <c r="C4" s="201">
        <v>9</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13</v>
      </c>
      <c r="D8" s="212">
        <v>7.8</v>
      </c>
      <c r="E8" s="212">
        <v>0.05</v>
      </c>
      <c r="F8" s="212">
        <v>0.8</v>
      </c>
      <c r="G8" s="14">
        <v>504364</v>
      </c>
      <c r="H8" s="14">
        <v>2250</v>
      </c>
      <c r="I8" s="213">
        <v>209600</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219">
        <v>10</v>
      </c>
      <c r="D9" s="220">
        <v>7.4</v>
      </c>
      <c r="E9" s="218">
        <v>0.6</v>
      </c>
      <c r="F9" s="218">
        <v>0.8</v>
      </c>
      <c r="G9" s="18">
        <v>451912</v>
      </c>
      <c r="H9" s="18">
        <v>2250</v>
      </c>
      <c r="I9" s="221">
        <v>160966.66666666666</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8">
        <v>0</v>
      </c>
      <c r="D10" s="230"/>
      <c r="E10" s="230"/>
      <c r="F10" s="230"/>
      <c r="G10" s="231"/>
      <c r="H10" s="231"/>
      <c r="I10" s="232"/>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219">
        <v>2</v>
      </c>
      <c r="D11" s="218">
        <v>0.35</v>
      </c>
      <c r="E11" s="218">
        <v>0.05</v>
      </c>
      <c r="F11" s="218">
        <v>0.3</v>
      </c>
      <c r="G11" s="19">
        <v>52452.000000000007</v>
      </c>
      <c r="H11" s="235">
        <v>139906.66666666669</v>
      </c>
      <c r="I11" s="221">
        <v>209600</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8">
        <v>0</v>
      </c>
      <c r="D12" s="226"/>
      <c r="E12" s="226"/>
      <c r="F12" s="226"/>
      <c r="G12" s="225"/>
      <c r="H12" s="225"/>
      <c r="I12" s="227"/>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1</v>
      </c>
      <c r="D13" s="237">
        <v>0.05</v>
      </c>
      <c r="E13" s="237">
        <v>0.05</v>
      </c>
      <c r="F13" s="237">
        <v>0.05</v>
      </c>
      <c r="G13" s="45">
        <v>6050</v>
      </c>
      <c r="H13" s="45">
        <v>121000</v>
      </c>
      <c r="I13" s="46">
        <v>121000</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138024</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212</v>
      </c>
      <c r="G16" s="241">
        <f>G15/47</f>
        <v>2936.6808510638298</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14" thickTop="1">
      <c r="AF17" s="298"/>
    </row>
    <row r="18" spans="2:32">
      <c r="AF18" s="298"/>
    </row>
    <row r="19" spans="2:32">
      <c r="AF19" s="298"/>
    </row>
    <row r="20" spans="2:32" ht="20" customHeight="1">
      <c r="B20" s="128" t="s">
        <v>337</v>
      </c>
      <c r="AF20" s="298"/>
    </row>
    <row r="21" spans="2:32" ht="14" thickBot="1"/>
    <row r="22" spans="2:32" ht="30" customHeight="1" thickTop="1" thickBot="1">
      <c r="B22" s="5" t="s">
        <v>336</v>
      </c>
      <c r="C22" s="615" t="s">
        <v>254</v>
      </c>
      <c r="D22" s="615"/>
      <c r="E22" s="616"/>
      <c r="F22" s="7" t="s">
        <v>234</v>
      </c>
      <c r="G22" s="8" t="s">
        <v>233</v>
      </c>
    </row>
    <row r="23" spans="2:32" ht="20" customHeight="1">
      <c r="B23" s="12" t="s">
        <v>191</v>
      </c>
      <c r="C23" s="13" t="s">
        <v>256</v>
      </c>
      <c r="D23" s="13"/>
      <c r="E23" s="13"/>
      <c r="F23" s="14">
        <v>313</v>
      </c>
      <c r="G23" s="15">
        <v>11504</v>
      </c>
    </row>
    <row r="24" spans="2:32" ht="20" customHeight="1">
      <c r="B24" s="479" t="s">
        <v>191</v>
      </c>
      <c r="C24" s="17" t="s">
        <v>236</v>
      </c>
      <c r="D24" s="17"/>
      <c r="E24" s="17"/>
      <c r="F24" s="18">
        <v>299.45</v>
      </c>
      <c r="G24" s="19">
        <v>10263</v>
      </c>
    </row>
    <row r="25" spans="2:32" ht="20" customHeight="1">
      <c r="B25" s="479"/>
      <c r="C25" s="17" t="s">
        <v>237</v>
      </c>
      <c r="D25" s="17"/>
      <c r="E25" s="17"/>
      <c r="F25" s="18">
        <v>12</v>
      </c>
      <c r="G25" s="19">
        <v>1107</v>
      </c>
      <c r="M25" s="318"/>
      <c r="N25" s="318"/>
      <c r="O25" s="318"/>
      <c r="P25" s="318"/>
      <c r="Q25" s="318"/>
      <c r="R25" s="318"/>
      <c r="S25" s="318"/>
    </row>
    <row r="26" spans="2:32" ht="20" customHeight="1">
      <c r="B26" s="480"/>
      <c r="C26" s="20" t="s">
        <v>238</v>
      </c>
      <c r="D26" s="20"/>
      <c r="E26" s="20"/>
      <c r="F26" s="21">
        <v>2</v>
      </c>
      <c r="G26" s="22">
        <v>134</v>
      </c>
      <c r="L26" s="190"/>
      <c r="M26" s="319"/>
      <c r="N26" s="320"/>
      <c r="O26" s="320"/>
      <c r="P26" s="320"/>
      <c r="Q26" s="320"/>
      <c r="R26" s="321"/>
      <c r="S26" s="321"/>
    </row>
    <row r="27" spans="2:32" ht="20" customHeight="1">
      <c r="B27" s="481" t="s">
        <v>251</v>
      </c>
      <c r="C27" s="423" t="s">
        <v>236</v>
      </c>
      <c r="D27" s="423"/>
      <c r="E27" s="423"/>
      <c r="F27" s="171">
        <v>165.25</v>
      </c>
      <c r="G27" s="172">
        <v>4608.7624999999998</v>
      </c>
      <c r="L27" s="322"/>
      <c r="M27" s="323"/>
      <c r="N27" s="324"/>
      <c r="R27" s="325"/>
      <c r="S27" s="325"/>
    </row>
    <row r="28" spans="2:32" ht="20" customHeight="1">
      <c r="B28" s="482"/>
      <c r="C28" s="423" t="s">
        <v>237</v>
      </c>
      <c r="D28" s="423"/>
      <c r="E28" s="423"/>
      <c r="F28" s="171">
        <v>4</v>
      </c>
      <c r="G28" s="172">
        <v>340.64231884057978</v>
      </c>
      <c r="L28" s="190"/>
      <c r="M28" s="323"/>
      <c r="N28" s="326"/>
      <c r="O28" s="320"/>
      <c r="P28" s="320"/>
      <c r="Q28" s="320"/>
      <c r="R28" s="321"/>
      <c r="S28" s="321"/>
    </row>
    <row r="29" spans="2:32" ht="20" customHeight="1">
      <c r="B29" s="483"/>
      <c r="C29" s="424" t="s">
        <v>238</v>
      </c>
      <c r="D29" s="424"/>
      <c r="E29" s="424"/>
      <c r="F29" s="173">
        <v>0</v>
      </c>
      <c r="G29" s="174">
        <v>0</v>
      </c>
      <c r="L29" s="322"/>
      <c r="M29" s="323"/>
      <c r="N29" s="324"/>
      <c r="O29" s="324"/>
      <c r="P29" s="324"/>
      <c r="Q29" s="324"/>
      <c r="R29" s="327"/>
      <c r="S29" s="327"/>
    </row>
    <row r="30" spans="2:32" ht="20" customHeight="1">
      <c r="B30" s="481" t="s">
        <v>239</v>
      </c>
      <c r="C30" s="423" t="s">
        <v>236</v>
      </c>
      <c r="D30" s="423"/>
      <c r="E30" s="423"/>
      <c r="F30" s="171">
        <v>1</v>
      </c>
      <c r="G30" s="172">
        <v>66</v>
      </c>
      <c r="L30" s="190"/>
      <c r="M30" s="323"/>
      <c r="N30" s="320"/>
      <c r="O30" s="320"/>
      <c r="P30" s="320"/>
      <c r="Q30" s="320"/>
      <c r="R30" s="321"/>
      <c r="S30" s="321"/>
    </row>
    <row r="31" spans="2:32" ht="20" customHeight="1">
      <c r="B31" s="482"/>
      <c r="C31" s="423" t="s">
        <v>237</v>
      </c>
      <c r="D31" s="423"/>
      <c r="E31" s="423"/>
      <c r="F31" s="171">
        <v>0</v>
      </c>
      <c r="G31" s="172">
        <v>0</v>
      </c>
      <c r="L31" s="322"/>
      <c r="M31" s="323"/>
      <c r="N31" s="320"/>
      <c r="O31" s="320"/>
      <c r="P31" s="320"/>
      <c r="Q31" s="320"/>
      <c r="R31" s="319"/>
      <c r="S31" s="319"/>
    </row>
    <row r="32" spans="2:32" ht="20" customHeight="1">
      <c r="B32" s="483"/>
      <c r="C32" s="424" t="s">
        <v>238</v>
      </c>
      <c r="D32" s="424"/>
      <c r="E32" s="424"/>
      <c r="F32" s="173">
        <v>0</v>
      </c>
      <c r="G32" s="174">
        <v>0</v>
      </c>
      <c r="L32" s="190"/>
      <c r="M32" s="319"/>
      <c r="N32" s="320"/>
      <c r="O32" s="305"/>
      <c r="P32" s="305"/>
      <c r="Q32" s="188"/>
      <c r="R32" s="188"/>
      <c r="S32" s="188"/>
    </row>
    <row r="33" spans="2:7" ht="20" customHeight="1">
      <c r="B33" s="622" t="s">
        <v>329</v>
      </c>
      <c r="C33" s="423" t="s">
        <v>236</v>
      </c>
      <c r="D33" s="423"/>
      <c r="E33" s="423"/>
      <c r="F33" s="171">
        <v>133</v>
      </c>
      <c r="G33" s="172">
        <v>5588</v>
      </c>
    </row>
    <row r="34" spans="2:7" ht="20" customHeight="1">
      <c r="B34" s="476"/>
      <c r="C34" s="423" t="s">
        <v>237</v>
      </c>
      <c r="D34" s="423"/>
      <c r="E34" s="423"/>
      <c r="F34" s="171">
        <v>8</v>
      </c>
      <c r="G34" s="172">
        <v>766</v>
      </c>
    </row>
    <row r="35" spans="2:7" ht="20" customHeight="1" thickBot="1">
      <c r="B35" s="477"/>
      <c r="C35" s="431" t="s">
        <v>238</v>
      </c>
      <c r="D35" s="432"/>
      <c r="E35" s="433"/>
      <c r="F35" s="175">
        <v>2</v>
      </c>
      <c r="G35" s="176">
        <v>134</v>
      </c>
    </row>
    <row r="36" spans="2:7" ht="14" thickTop="1"/>
  </sheetData>
  <mergeCells count="16">
    <mergeCell ref="B33:B35"/>
    <mergeCell ref="B24:B26"/>
    <mergeCell ref="B27:B29"/>
    <mergeCell ref="H2:I2"/>
    <mergeCell ref="B30:B32"/>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0C00-000000000000}"/>
    <hyperlink ref="G2" location="TAFF!B2" display="  TAFF &gt;&gt;" xr:uid="{00000000-0004-0000-0C00-000001000000}"/>
    <hyperlink ref="F2" location="FPA!B2" display="&lt;&lt; FPA  " xr:uid="{00000000-0004-0000-0C00-000002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200</v>
      </c>
      <c r="F2" s="343" t="s">
        <v>107</v>
      </c>
      <c r="G2" s="339" t="s">
        <v>106</v>
      </c>
      <c r="H2" s="466" t="s">
        <v>187</v>
      </c>
      <c r="I2" s="466"/>
    </row>
    <row r="3" spans="1:113" ht="12.5" customHeight="1" thickBot="1">
      <c r="B3" s="128"/>
    </row>
    <row r="4" spans="1:113" s="199" customFormat="1" ht="20" customHeight="1" thickTop="1" thickBot="1">
      <c r="A4" s="47"/>
      <c r="B4" s="197" t="s">
        <v>188</v>
      </c>
      <c r="C4" s="201">
        <v>8</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11</v>
      </c>
      <c r="D8" s="212">
        <v>6.1</v>
      </c>
      <c r="E8" s="212">
        <v>0.1</v>
      </c>
      <c r="F8" s="212">
        <v>1</v>
      </c>
      <c r="G8" s="14">
        <v>500000</v>
      </c>
      <c r="H8" s="214" t="s">
        <v>88</v>
      </c>
      <c r="I8" s="215" t="s">
        <v>88</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18">
        <v>4</v>
      </c>
      <c r="D9" s="218">
        <v>2.8</v>
      </c>
      <c r="E9" s="218">
        <v>0.4</v>
      </c>
      <c r="F9" s="218">
        <v>0.8</v>
      </c>
      <c r="G9" s="18">
        <v>220000</v>
      </c>
      <c r="H9" s="244" t="s">
        <v>88</v>
      </c>
      <c r="I9" s="222" t="s">
        <v>88</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5">
        <v>0</v>
      </c>
      <c r="D10" s="226"/>
      <c r="E10" s="226"/>
      <c r="F10" s="226"/>
      <c r="G10" s="225"/>
      <c r="H10" s="233"/>
      <c r="I10" s="234"/>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18">
        <v>6</v>
      </c>
      <c r="D11" s="218">
        <v>2.5</v>
      </c>
      <c r="E11" s="218">
        <v>0.1</v>
      </c>
      <c r="F11" s="218">
        <v>1</v>
      </c>
      <c r="G11" s="18">
        <v>280000</v>
      </c>
      <c r="H11" s="244" t="s">
        <v>88</v>
      </c>
      <c r="I11" s="222" t="s">
        <v>88</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5">
        <v>0</v>
      </c>
      <c r="D12" s="226"/>
      <c r="E12" s="226"/>
      <c r="F12" s="226"/>
      <c r="G12" s="225"/>
      <c r="H12" s="233"/>
      <c r="I12" s="234"/>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1</v>
      </c>
      <c r="D13" s="237">
        <v>0.8</v>
      </c>
      <c r="E13" s="237">
        <v>0.8</v>
      </c>
      <c r="F13" s="237">
        <v>0.8</v>
      </c>
      <c r="G13" s="245" t="s">
        <v>88</v>
      </c>
      <c r="H13" s="245" t="s">
        <v>88</v>
      </c>
      <c r="I13" s="238" t="s">
        <v>88</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130000</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213</v>
      </c>
      <c r="G16" s="240">
        <f>G15/40</f>
        <v>3250</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113" s="47" customFormat="1" ht="20" customHeight="1" thickTop="1">
      <c r="B17" s="624" t="s">
        <v>340</v>
      </c>
      <c r="C17" s="624"/>
      <c r="D17" s="624"/>
      <c r="E17" s="624"/>
      <c r="F17" s="624"/>
      <c r="G17" s="624"/>
      <c r="H17" s="624"/>
      <c r="I17" s="624"/>
      <c r="J17" s="190"/>
      <c r="K17" s="190"/>
      <c r="L17" s="190"/>
      <c r="M17" s="190"/>
      <c r="N17" s="190"/>
      <c r="O17" s="190"/>
      <c r="P17" s="190"/>
      <c r="Q17" s="190"/>
      <c r="R17" s="190"/>
      <c r="S17" s="190"/>
      <c r="T17" s="190"/>
      <c r="U17" s="190"/>
      <c r="V17" s="190"/>
      <c r="W17" s="190"/>
      <c r="X17" s="190"/>
      <c r="Y17" s="190"/>
      <c r="Z17" s="190"/>
      <c r="AA17" s="190"/>
      <c r="AB17" s="190"/>
      <c r="AC17" s="190"/>
      <c r="AD17" s="190"/>
      <c r="AE17" s="190"/>
      <c r="AF17" s="338"/>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row>
    <row r="18" spans="2:113">
      <c r="AF18" s="298"/>
    </row>
    <row r="19" spans="2:113">
      <c r="AF19" s="298"/>
    </row>
    <row r="20" spans="2:113" ht="20" customHeight="1">
      <c r="B20" s="128" t="s">
        <v>339</v>
      </c>
      <c r="AF20" s="298"/>
    </row>
    <row r="21" spans="2:113" ht="14" thickBot="1"/>
    <row r="22" spans="2:113" ht="30" customHeight="1" thickTop="1" thickBot="1">
      <c r="B22" s="342" t="s">
        <v>338</v>
      </c>
      <c r="C22" s="615" t="s">
        <v>254</v>
      </c>
      <c r="D22" s="615"/>
      <c r="E22" s="616"/>
      <c r="F22" s="7" t="s">
        <v>234</v>
      </c>
      <c r="G22" s="8" t="s">
        <v>233</v>
      </c>
    </row>
    <row r="23" spans="2:113" ht="20" customHeight="1">
      <c r="B23" s="12" t="s">
        <v>191</v>
      </c>
      <c r="C23" s="13" t="s">
        <v>256</v>
      </c>
      <c r="D23" s="13"/>
      <c r="E23" s="13"/>
      <c r="F23" s="331">
        <v>256</v>
      </c>
      <c r="G23" s="332">
        <v>9558.9240560767721</v>
      </c>
    </row>
    <row r="24" spans="2:113" ht="20" customHeight="1">
      <c r="B24" s="479" t="s">
        <v>191</v>
      </c>
      <c r="C24" s="17" t="s">
        <v>236</v>
      </c>
      <c r="D24" s="17"/>
      <c r="E24" s="17"/>
      <c r="F24" s="219">
        <v>148</v>
      </c>
      <c r="G24" s="333">
        <v>5954.2096408455845</v>
      </c>
    </row>
    <row r="25" spans="2:113" ht="20" customHeight="1">
      <c r="B25" s="479"/>
      <c r="C25" s="17" t="s">
        <v>237</v>
      </c>
      <c r="D25" s="17"/>
      <c r="E25" s="17"/>
      <c r="F25" s="219">
        <v>71</v>
      </c>
      <c r="G25" s="333">
        <v>3604.7144152311885</v>
      </c>
      <c r="M25" s="318"/>
      <c r="N25" s="318"/>
      <c r="O25" s="318"/>
      <c r="P25" s="318"/>
      <c r="Q25" s="318"/>
      <c r="R25" s="318"/>
      <c r="S25" s="318"/>
    </row>
    <row r="26" spans="2:113" ht="20" customHeight="1">
      <c r="B26" s="480"/>
      <c r="C26" s="20" t="s">
        <v>238</v>
      </c>
      <c r="D26" s="20"/>
      <c r="E26" s="20"/>
      <c r="F26" s="334">
        <v>37</v>
      </c>
      <c r="G26" s="195" t="s">
        <v>88</v>
      </c>
      <c r="L26" s="190"/>
      <c r="M26" s="319"/>
      <c r="N26" s="320"/>
      <c r="O26" s="320"/>
      <c r="P26" s="320"/>
      <c r="Q26" s="320"/>
      <c r="R26" s="321"/>
      <c r="S26" s="321"/>
    </row>
    <row r="27" spans="2:113" ht="20" customHeight="1">
      <c r="B27" s="481" t="s">
        <v>251</v>
      </c>
      <c r="C27" s="423" t="s">
        <v>236</v>
      </c>
      <c r="D27" s="423"/>
      <c r="E27" s="423"/>
      <c r="F27" s="335">
        <v>96</v>
      </c>
      <c r="G27" s="196">
        <v>3862.190037305244</v>
      </c>
      <c r="L27" s="322"/>
      <c r="M27" s="323"/>
      <c r="N27" s="324"/>
      <c r="R27" s="325"/>
      <c r="S27" s="325"/>
    </row>
    <row r="28" spans="2:113" ht="20" customHeight="1">
      <c r="B28" s="482"/>
      <c r="C28" s="423" t="s">
        <v>237</v>
      </c>
      <c r="D28" s="423"/>
      <c r="E28" s="423"/>
      <c r="F28" s="335">
        <v>38</v>
      </c>
      <c r="G28" s="196">
        <v>1929.2837715321853</v>
      </c>
      <c r="L28" s="190"/>
      <c r="M28" s="323"/>
      <c r="N28" s="326"/>
      <c r="O28" s="320"/>
      <c r="P28" s="320"/>
      <c r="Q28" s="320"/>
      <c r="R28" s="321"/>
      <c r="S28" s="321"/>
    </row>
    <row r="29" spans="2:113" ht="20" customHeight="1">
      <c r="B29" s="483"/>
      <c r="C29" s="424" t="s">
        <v>238</v>
      </c>
      <c r="D29" s="424"/>
      <c r="E29" s="424"/>
      <c r="F29" s="336">
        <v>24</v>
      </c>
      <c r="G29" s="407" t="s">
        <v>88</v>
      </c>
      <c r="L29" s="322"/>
      <c r="M29" s="323"/>
      <c r="N29" s="324"/>
      <c r="O29" s="324"/>
      <c r="P29" s="324"/>
      <c r="Q29" s="324"/>
      <c r="R29" s="327"/>
      <c r="S29" s="327"/>
    </row>
    <row r="30" spans="2:113" ht="20" customHeight="1">
      <c r="B30" s="481" t="s">
        <v>239</v>
      </c>
      <c r="C30" s="423" t="s">
        <v>236</v>
      </c>
      <c r="D30" s="423"/>
      <c r="E30" s="423"/>
      <c r="F30" s="335">
        <v>0</v>
      </c>
      <c r="G30" s="196">
        <v>0</v>
      </c>
      <c r="L30" s="190"/>
      <c r="M30" s="323"/>
      <c r="N30" s="320"/>
      <c r="O30" s="320"/>
      <c r="P30" s="320"/>
      <c r="Q30" s="320"/>
      <c r="R30" s="321"/>
      <c r="S30" s="321"/>
    </row>
    <row r="31" spans="2:113" ht="20" customHeight="1">
      <c r="B31" s="482"/>
      <c r="C31" s="423" t="s">
        <v>237</v>
      </c>
      <c r="D31" s="423"/>
      <c r="E31" s="423"/>
      <c r="F31" s="335">
        <v>12</v>
      </c>
      <c r="G31" s="196">
        <v>609.24750679963745</v>
      </c>
      <c r="L31" s="322"/>
      <c r="M31" s="323"/>
      <c r="N31" s="320"/>
      <c r="O31" s="320"/>
      <c r="P31" s="320"/>
      <c r="Q31" s="320"/>
      <c r="R31" s="319"/>
      <c r="S31" s="319"/>
    </row>
    <row r="32" spans="2:113" ht="20" customHeight="1">
      <c r="B32" s="483"/>
      <c r="C32" s="424" t="s">
        <v>238</v>
      </c>
      <c r="D32" s="424"/>
      <c r="E32" s="424"/>
      <c r="F32" s="336">
        <v>0</v>
      </c>
      <c r="G32" s="407" t="s">
        <v>88</v>
      </c>
      <c r="L32" s="190"/>
      <c r="M32" s="319"/>
      <c r="N32" s="320"/>
      <c r="O32" s="305"/>
      <c r="P32" s="305"/>
      <c r="Q32" s="188"/>
      <c r="R32" s="188"/>
      <c r="S32" s="188"/>
    </row>
    <row r="33" spans="2:7" ht="20" customHeight="1">
      <c r="B33" s="622" t="s">
        <v>329</v>
      </c>
      <c r="C33" s="423" t="s">
        <v>236</v>
      </c>
      <c r="D33" s="423"/>
      <c r="E33" s="423"/>
      <c r="F33" s="335">
        <v>52</v>
      </c>
      <c r="G33" s="196">
        <v>2092.0196035403405</v>
      </c>
    </row>
    <row r="34" spans="2:7" ht="20" customHeight="1">
      <c r="B34" s="476"/>
      <c r="C34" s="423" t="s">
        <v>237</v>
      </c>
      <c r="D34" s="423"/>
      <c r="E34" s="423"/>
      <c r="F34" s="335">
        <v>21</v>
      </c>
      <c r="G34" s="196">
        <v>1066.1831368993655</v>
      </c>
    </row>
    <row r="35" spans="2:7" ht="20" customHeight="1" thickBot="1">
      <c r="B35" s="477"/>
      <c r="C35" s="431" t="s">
        <v>238</v>
      </c>
      <c r="D35" s="432"/>
      <c r="E35" s="433"/>
      <c r="F35" s="337">
        <v>13</v>
      </c>
      <c r="G35" s="407" t="s">
        <v>88</v>
      </c>
    </row>
    <row r="36" spans="2:7" ht="29.5" customHeight="1" thickTop="1">
      <c r="B36" s="623" t="s">
        <v>341</v>
      </c>
      <c r="C36" s="623"/>
      <c r="D36" s="623"/>
      <c r="E36" s="623"/>
      <c r="F36" s="623"/>
      <c r="G36" s="623"/>
    </row>
  </sheetData>
  <mergeCells count="18">
    <mergeCell ref="B36:G36"/>
    <mergeCell ref="B17:I17"/>
    <mergeCell ref="H2:I2"/>
    <mergeCell ref="B30:B32"/>
    <mergeCell ref="B33:B35"/>
    <mergeCell ref="B24:B26"/>
    <mergeCell ref="B27:B29"/>
    <mergeCell ref="AR6:AT6"/>
    <mergeCell ref="AV6:AW6"/>
    <mergeCell ref="C22:E22"/>
    <mergeCell ref="D6:F6"/>
    <mergeCell ref="H6:I6"/>
    <mergeCell ref="N6:P6"/>
    <mergeCell ref="R6:S6"/>
    <mergeCell ref="X6:Z6"/>
    <mergeCell ref="AB6:AC6"/>
    <mergeCell ref="AH6:AJ6"/>
    <mergeCell ref="AL6:AM6"/>
  </mergeCells>
  <hyperlinks>
    <hyperlink ref="H2:I2" location="Riepilogo!C2" display="Torna al Riepilogo" xr:uid="{00000000-0004-0000-0D00-000000000000}"/>
    <hyperlink ref="G2" location="OTAF!B2" display="  OTAF &gt;&gt;" xr:uid="{00000000-0004-0000-0D00-000001000000}"/>
    <hyperlink ref="F2" location="OMP!B2" display="&lt;&lt; OMP  " xr:uid="{00000000-0004-0000-0D00-000002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201</v>
      </c>
      <c r="F2" s="343" t="s">
        <v>105</v>
      </c>
      <c r="G2" s="339" t="s">
        <v>104</v>
      </c>
      <c r="H2" s="466" t="s">
        <v>187</v>
      </c>
      <c r="I2" s="466"/>
    </row>
    <row r="3" spans="1:113" ht="12.5" customHeight="1" thickBot="1">
      <c r="B3" s="128"/>
    </row>
    <row r="4" spans="1:113" s="199" customFormat="1" ht="20" customHeight="1" thickTop="1" thickBot="1">
      <c r="A4" s="47"/>
      <c r="B4" s="197" t="s">
        <v>188</v>
      </c>
      <c r="C4" s="201">
        <v>10</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11</v>
      </c>
      <c r="D8" s="212">
        <v>5.65</v>
      </c>
      <c r="E8" s="212">
        <v>0.12</v>
      </c>
      <c r="F8" s="212">
        <v>0.9</v>
      </c>
      <c r="G8" s="14">
        <v>676643.39424684376</v>
      </c>
      <c r="H8" s="14">
        <v>96385.542168674699</v>
      </c>
      <c r="I8" s="15">
        <v>131325.30120481929</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18">
        <v>9</v>
      </c>
      <c r="D9" s="218">
        <v>5.33</v>
      </c>
      <c r="E9" s="218">
        <v>0.12</v>
      </c>
      <c r="F9" s="218">
        <v>0.9</v>
      </c>
      <c r="G9" s="18">
        <v>645384.44687842275</v>
      </c>
      <c r="H9" s="18">
        <v>96385.542168674699</v>
      </c>
      <c r="I9" s="19">
        <v>131325.30120481929</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5">
        <v>0</v>
      </c>
      <c r="D10" s="226"/>
      <c r="E10" s="226"/>
      <c r="F10" s="226"/>
      <c r="G10" s="225"/>
      <c r="H10" s="225"/>
      <c r="I10" s="227"/>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18">
        <v>2</v>
      </c>
      <c r="D11" s="218">
        <v>0.32</v>
      </c>
      <c r="E11" s="218">
        <v>0.16</v>
      </c>
      <c r="F11" s="218">
        <v>0.16</v>
      </c>
      <c r="G11" s="18">
        <v>31258.947368421053</v>
      </c>
      <c r="H11" s="18">
        <v>97368.421052631573</v>
      </c>
      <c r="I11" s="19">
        <v>98000</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5">
        <v>0</v>
      </c>
      <c r="D12" s="226"/>
      <c r="E12" s="226"/>
      <c r="F12" s="226"/>
      <c r="G12" s="225"/>
      <c r="H12" s="225"/>
      <c r="I12" s="227"/>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0</v>
      </c>
      <c r="D13" s="237"/>
      <c r="E13" s="237"/>
      <c r="F13" s="237"/>
      <c r="G13" s="45"/>
      <c r="H13" s="45"/>
      <c r="I13" s="46"/>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112000</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214</v>
      </c>
      <c r="G16" s="240">
        <f>G15/45</f>
        <v>2488.8888888888887</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14" thickTop="1">
      <c r="AF17" s="298"/>
    </row>
    <row r="18" spans="2:32">
      <c r="AF18" s="298"/>
    </row>
    <row r="19" spans="2:32">
      <c r="AF19" s="298"/>
    </row>
    <row r="20" spans="2:32" ht="20" customHeight="1">
      <c r="B20" s="128" t="s">
        <v>343</v>
      </c>
      <c r="AF20" s="298"/>
    </row>
    <row r="21" spans="2:32" ht="14" thickBot="1"/>
    <row r="22" spans="2:32" ht="30" customHeight="1" thickTop="1" thickBot="1">
      <c r="B22" s="342" t="s">
        <v>342</v>
      </c>
      <c r="C22" s="615" t="s">
        <v>254</v>
      </c>
      <c r="D22" s="615"/>
      <c r="E22" s="616"/>
      <c r="F22" s="7" t="s">
        <v>234</v>
      </c>
      <c r="G22" s="8" t="s">
        <v>233</v>
      </c>
    </row>
    <row r="23" spans="2:32" ht="20" customHeight="1">
      <c r="B23" s="12" t="s">
        <v>191</v>
      </c>
      <c r="C23" s="13" t="s">
        <v>256</v>
      </c>
      <c r="D23" s="13"/>
      <c r="E23" s="13"/>
      <c r="F23" s="14">
        <v>239</v>
      </c>
      <c r="G23" s="15">
        <v>15641</v>
      </c>
    </row>
    <row r="24" spans="2:32" ht="20" customHeight="1">
      <c r="B24" s="479" t="s">
        <v>191</v>
      </c>
      <c r="C24" s="17" t="s">
        <v>236</v>
      </c>
      <c r="D24" s="17"/>
      <c r="E24" s="17"/>
      <c r="F24" s="18">
        <v>225</v>
      </c>
      <c r="G24" s="19">
        <v>14946.416143100078</v>
      </c>
    </row>
    <row r="25" spans="2:32" ht="20" customHeight="1">
      <c r="B25" s="479"/>
      <c r="C25" s="17" t="s">
        <v>237</v>
      </c>
      <c r="D25" s="17"/>
      <c r="E25" s="17"/>
      <c r="F25" s="18">
        <v>14</v>
      </c>
      <c r="G25" s="19">
        <v>694.64327485380113</v>
      </c>
      <c r="M25" s="318"/>
      <c r="N25" s="318"/>
      <c r="O25" s="318"/>
      <c r="P25" s="318"/>
      <c r="Q25" s="318"/>
      <c r="R25" s="318"/>
      <c r="S25" s="318"/>
    </row>
    <row r="26" spans="2:32" ht="20" customHeight="1">
      <c r="B26" s="480"/>
      <c r="C26" s="20" t="s">
        <v>238</v>
      </c>
      <c r="D26" s="20"/>
      <c r="E26" s="20"/>
      <c r="F26" s="21">
        <v>0</v>
      </c>
      <c r="G26" s="22">
        <v>0</v>
      </c>
      <c r="L26" s="190"/>
      <c r="M26" s="319"/>
      <c r="N26" s="320"/>
      <c r="O26" s="320"/>
      <c r="P26" s="320"/>
      <c r="Q26" s="320"/>
      <c r="R26" s="321"/>
      <c r="S26" s="321"/>
    </row>
    <row r="27" spans="2:32" ht="20" customHeight="1">
      <c r="B27" s="481" t="s">
        <v>251</v>
      </c>
      <c r="C27" s="423" t="s">
        <v>236</v>
      </c>
      <c r="D27" s="423"/>
      <c r="E27" s="423"/>
      <c r="F27" s="171">
        <v>157</v>
      </c>
      <c r="G27" s="172">
        <v>10314.246585030354</v>
      </c>
      <c r="L27" s="322"/>
      <c r="M27" s="323"/>
      <c r="N27" s="324"/>
      <c r="R27" s="325"/>
      <c r="S27" s="325"/>
    </row>
    <row r="28" spans="2:32" ht="20" customHeight="1">
      <c r="B28" s="482"/>
      <c r="C28" s="423" t="s">
        <v>237</v>
      </c>
      <c r="D28" s="423"/>
      <c r="E28" s="423"/>
      <c r="F28" s="171">
        <v>14</v>
      </c>
      <c r="G28" s="172">
        <v>694.64327485380113</v>
      </c>
      <c r="L28" s="190"/>
      <c r="M28" s="323"/>
      <c r="N28" s="326"/>
      <c r="O28" s="320"/>
      <c r="P28" s="320"/>
      <c r="Q28" s="320"/>
      <c r="R28" s="321"/>
      <c r="S28" s="321"/>
    </row>
    <row r="29" spans="2:32" ht="20" customHeight="1">
      <c r="B29" s="483"/>
      <c r="C29" s="424" t="s">
        <v>238</v>
      </c>
      <c r="D29" s="424"/>
      <c r="E29" s="424"/>
      <c r="F29" s="173">
        <v>0</v>
      </c>
      <c r="G29" s="174">
        <v>0</v>
      </c>
      <c r="L29" s="322"/>
      <c r="M29" s="323"/>
      <c r="N29" s="324"/>
      <c r="O29" s="324"/>
      <c r="P29" s="324"/>
      <c r="Q29" s="324"/>
      <c r="R29" s="327"/>
      <c r="S29" s="327"/>
    </row>
    <row r="30" spans="2:32" ht="20" customHeight="1">
      <c r="B30" s="481" t="s">
        <v>239</v>
      </c>
      <c r="C30" s="423" t="s">
        <v>236</v>
      </c>
      <c r="D30" s="423"/>
      <c r="E30" s="423"/>
      <c r="F30" s="171">
        <v>28</v>
      </c>
      <c r="G30" s="172">
        <v>1896.8910649124973</v>
      </c>
      <c r="L30" s="190"/>
      <c r="M30" s="323"/>
      <c r="N30" s="320"/>
      <c r="O30" s="320"/>
      <c r="P30" s="320"/>
      <c r="Q30" s="320"/>
      <c r="R30" s="321"/>
      <c r="S30" s="321"/>
    </row>
    <row r="31" spans="2:32" ht="20" customHeight="1">
      <c r="B31" s="482"/>
      <c r="C31" s="423" t="s">
        <v>237</v>
      </c>
      <c r="D31" s="423"/>
      <c r="E31" s="423"/>
      <c r="F31" s="171">
        <v>0</v>
      </c>
      <c r="G31" s="172">
        <v>0</v>
      </c>
      <c r="L31" s="322"/>
      <c r="M31" s="323"/>
      <c r="N31" s="320"/>
      <c r="O31" s="320"/>
      <c r="P31" s="320"/>
      <c r="Q31" s="320"/>
      <c r="R31" s="319"/>
      <c r="S31" s="319"/>
    </row>
    <row r="32" spans="2:32" ht="20" customHeight="1">
      <c r="B32" s="483"/>
      <c r="C32" s="424" t="s">
        <v>238</v>
      </c>
      <c r="D32" s="424"/>
      <c r="E32" s="424"/>
      <c r="F32" s="173">
        <v>0</v>
      </c>
      <c r="G32" s="174">
        <v>0</v>
      </c>
      <c r="L32" s="190"/>
      <c r="M32" s="319"/>
      <c r="N32" s="320"/>
      <c r="O32" s="305"/>
      <c r="P32" s="305"/>
      <c r="Q32" s="188"/>
      <c r="R32" s="188"/>
      <c r="S32" s="188"/>
    </row>
    <row r="33" spans="2:7" ht="20" customHeight="1">
      <c r="B33" s="622" t="s">
        <v>329</v>
      </c>
      <c r="C33" s="423" t="s">
        <v>236</v>
      </c>
      <c r="D33" s="423"/>
      <c r="E33" s="423"/>
      <c r="F33" s="171">
        <v>40</v>
      </c>
      <c r="G33" s="172">
        <v>2735.278493157226</v>
      </c>
    </row>
    <row r="34" spans="2:7" ht="20" customHeight="1">
      <c r="B34" s="476"/>
      <c r="C34" s="423" t="s">
        <v>237</v>
      </c>
      <c r="D34" s="423"/>
      <c r="E34" s="423"/>
      <c r="F34" s="171">
        <v>0</v>
      </c>
      <c r="G34" s="172">
        <v>0</v>
      </c>
    </row>
    <row r="35" spans="2:7" ht="20" customHeight="1" thickBot="1">
      <c r="B35" s="477"/>
      <c r="C35" s="431" t="s">
        <v>238</v>
      </c>
      <c r="D35" s="432"/>
      <c r="E35" s="433"/>
      <c r="F35" s="175">
        <v>0</v>
      </c>
      <c r="G35" s="176">
        <v>0</v>
      </c>
    </row>
    <row r="36" spans="2:7" ht="14" thickTop="1"/>
  </sheetData>
  <mergeCells count="16">
    <mergeCell ref="B33:B35"/>
    <mergeCell ref="B24:B26"/>
    <mergeCell ref="B27:B29"/>
    <mergeCell ref="H2:I2"/>
    <mergeCell ref="B30:B32"/>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0E00-000000000000}"/>
    <hyperlink ref="G2" location="UNIS!B2" display="  UNIS &gt;&gt;" xr:uid="{00000000-0004-0000-0E00-000001000000}"/>
    <hyperlink ref="F2" location="TAFF!B2" display="&lt;&lt; TAFF  " xr:uid="{00000000-0004-0000-0E00-000002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A1:DJ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1.6640625" style="186" customWidth="1"/>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202</v>
      </c>
      <c r="F2" s="343" t="s">
        <v>103</v>
      </c>
      <c r="G2" s="339" t="s">
        <v>102</v>
      </c>
      <c r="H2" s="466" t="s">
        <v>187</v>
      </c>
      <c r="I2" s="466"/>
    </row>
    <row r="3" spans="1:113" ht="12.5" customHeight="1" thickBot="1">
      <c r="B3" s="128"/>
    </row>
    <row r="4" spans="1:113" s="199" customFormat="1" ht="20" customHeight="1" thickTop="1" thickBot="1">
      <c r="A4" s="47"/>
      <c r="B4" s="197" t="s">
        <v>188</v>
      </c>
      <c r="C4" s="201">
        <v>4</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7</v>
      </c>
      <c r="D8" s="212">
        <v>1.32</v>
      </c>
      <c r="E8" s="212">
        <v>2.5000000000000001E-2</v>
      </c>
      <c r="F8" s="212">
        <v>0.23300000000000001</v>
      </c>
      <c r="G8" s="14">
        <v>139127.4</v>
      </c>
      <c r="H8" s="14">
        <v>44800</v>
      </c>
      <c r="I8" s="15">
        <v>190000</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18">
        <v>0</v>
      </c>
      <c r="D9" s="218"/>
      <c r="E9" s="218"/>
      <c r="F9" s="218"/>
      <c r="G9" s="18"/>
      <c r="H9" s="18"/>
      <c r="I9" s="19"/>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5">
        <v>0</v>
      </c>
      <c r="D10" s="226"/>
      <c r="E10" s="226"/>
      <c r="F10" s="226"/>
      <c r="G10" s="225"/>
      <c r="H10" s="225"/>
      <c r="I10" s="227"/>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18">
        <v>6</v>
      </c>
      <c r="D11" s="218">
        <v>1.29</v>
      </c>
      <c r="E11" s="218">
        <v>0.155</v>
      </c>
      <c r="F11" s="218">
        <v>0.23300000000000001</v>
      </c>
      <c r="G11" s="18">
        <v>135452.40000000002</v>
      </c>
      <c r="H11" s="18">
        <v>44800</v>
      </c>
      <c r="I11" s="19">
        <v>190000</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5">
        <v>2</v>
      </c>
      <c r="D12" s="226">
        <v>0.47</v>
      </c>
      <c r="E12" s="226">
        <v>0.23300000000000001</v>
      </c>
      <c r="F12" s="226">
        <v>0.23300000000000001</v>
      </c>
      <c r="G12" s="225">
        <v>20877</v>
      </c>
      <c r="H12" s="225">
        <v>44800</v>
      </c>
      <c r="I12" s="227">
        <v>44800</v>
      </c>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1</v>
      </c>
      <c r="D13" s="237">
        <v>0.03</v>
      </c>
      <c r="E13" s="237">
        <v>2.5000000000000001E-2</v>
      </c>
      <c r="F13" s="237">
        <v>2.5000000000000001E-2</v>
      </c>
      <c r="G13" s="45">
        <v>3675</v>
      </c>
      <c r="H13" s="45">
        <v>147000</v>
      </c>
      <c r="I13" s="46">
        <v>147000</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13176.470588235294</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211</v>
      </c>
      <c r="G16" s="240">
        <f>G15/44</f>
        <v>299.4652406417112</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114" ht="14" thickTop="1">
      <c r="AF17" s="298"/>
    </row>
    <row r="18" spans="2:114">
      <c r="AF18" s="298"/>
    </row>
    <row r="19" spans="2:114">
      <c r="AF19" s="298"/>
    </row>
    <row r="20" spans="2:114" ht="20" customHeight="1">
      <c r="B20" s="128" t="s">
        <v>345</v>
      </c>
      <c r="AF20" s="298"/>
    </row>
    <row r="21" spans="2:114" ht="14" thickBot="1">
      <c r="F21" s="498" t="s">
        <v>115</v>
      </c>
      <c r="G21" s="498"/>
      <c r="H21" s="498" t="s">
        <v>87</v>
      </c>
      <c r="I21" s="498"/>
      <c r="J21" s="498" t="s">
        <v>80</v>
      </c>
      <c r="K21" s="498"/>
      <c r="DJ21" s="186"/>
    </row>
    <row r="22" spans="2:114" ht="30" customHeight="1" thickTop="1" thickBot="1">
      <c r="B22" s="342" t="s">
        <v>344</v>
      </c>
      <c r="C22" s="615" t="s">
        <v>254</v>
      </c>
      <c r="D22" s="615"/>
      <c r="E22" s="616"/>
      <c r="F22" s="7" t="s">
        <v>234</v>
      </c>
      <c r="G22" s="8" t="s">
        <v>233</v>
      </c>
      <c r="H22" s="375" t="s">
        <v>2</v>
      </c>
      <c r="I22" s="8" t="s">
        <v>3</v>
      </c>
      <c r="J22" s="7" t="s">
        <v>2</v>
      </c>
      <c r="K22" s="328" t="s">
        <v>3</v>
      </c>
      <c r="DJ22" s="186"/>
    </row>
    <row r="23" spans="2:114" ht="20" customHeight="1">
      <c r="B23" s="12" t="s">
        <v>191</v>
      </c>
      <c r="C23" s="13" t="s">
        <v>256</v>
      </c>
      <c r="D23" s="13"/>
      <c r="E23" s="13"/>
      <c r="F23" s="390">
        <v>57</v>
      </c>
      <c r="G23" s="391">
        <v>3378.5799172793713</v>
      </c>
      <c r="H23" s="376">
        <v>51</v>
      </c>
      <c r="I23" s="15">
        <v>3050.7833017676767</v>
      </c>
      <c r="J23" s="379">
        <v>6</v>
      </c>
      <c r="K23" s="295">
        <v>328</v>
      </c>
      <c r="DJ23" s="186"/>
    </row>
    <row r="24" spans="2:114" ht="20" customHeight="1">
      <c r="B24" s="479" t="s">
        <v>191</v>
      </c>
      <c r="C24" s="17" t="s">
        <v>236</v>
      </c>
      <c r="D24" s="17"/>
      <c r="E24" s="17"/>
      <c r="F24" s="380">
        <v>0</v>
      </c>
      <c r="G24" s="381">
        <v>0</v>
      </c>
      <c r="H24" s="377">
        <v>0</v>
      </c>
      <c r="I24" s="19">
        <v>0</v>
      </c>
      <c r="J24" s="18">
        <v>0</v>
      </c>
      <c r="K24" s="296">
        <v>0</v>
      </c>
      <c r="DJ24" s="186"/>
    </row>
    <row r="25" spans="2:114" ht="20" customHeight="1">
      <c r="B25" s="479"/>
      <c r="C25" s="17" t="s">
        <v>237</v>
      </c>
      <c r="D25" s="17"/>
      <c r="E25" s="17"/>
      <c r="F25" s="380">
        <v>56</v>
      </c>
      <c r="G25" s="381">
        <v>3278.3526445520988</v>
      </c>
      <c r="H25" s="377">
        <v>50</v>
      </c>
      <c r="I25" s="19">
        <v>2950.5560290404042</v>
      </c>
      <c r="J25" s="18">
        <v>6</v>
      </c>
      <c r="K25" s="296">
        <v>327.79661551169465</v>
      </c>
      <c r="N25" s="318"/>
      <c r="O25" s="318"/>
      <c r="P25" s="318"/>
      <c r="Q25" s="318"/>
      <c r="R25" s="318"/>
      <c r="S25" s="318"/>
      <c r="T25" s="318"/>
      <c r="DJ25" s="186"/>
    </row>
    <row r="26" spans="2:114" ht="20" customHeight="1">
      <c r="B26" s="480"/>
      <c r="C26" s="20" t="s">
        <v>238</v>
      </c>
      <c r="D26" s="20"/>
      <c r="E26" s="20"/>
      <c r="F26" s="382">
        <v>1</v>
      </c>
      <c r="G26" s="383">
        <v>100.22727272727273</v>
      </c>
      <c r="H26" s="378">
        <v>1</v>
      </c>
      <c r="I26" s="22">
        <v>100.22727272727273</v>
      </c>
      <c r="J26" s="21">
        <v>0</v>
      </c>
      <c r="K26" s="20">
        <v>0</v>
      </c>
      <c r="M26" s="190"/>
      <c r="N26" s="319"/>
      <c r="O26" s="320"/>
      <c r="P26" s="320"/>
      <c r="Q26" s="320"/>
      <c r="R26" s="320"/>
      <c r="S26" s="321"/>
      <c r="T26" s="321"/>
      <c r="DJ26" s="186"/>
    </row>
    <row r="27" spans="2:114" ht="20" customHeight="1">
      <c r="B27" s="481" t="s">
        <v>251</v>
      </c>
      <c r="C27" s="423" t="s">
        <v>236</v>
      </c>
      <c r="D27" s="423"/>
      <c r="E27" s="423"/>
      <c r="F27" s="384">
        <v>0</v>
      </c>
      <c r="G27" s="385">
        <v>0</v>
      </c>
      <c r="H27" s="329">
        <v>0</v>
      </c>
      <c r="I27" s="172">
        <v>0</v>
      </c>
      <c r="J27" s="171">
        <v>0</v>
      </c>
      <c r="K27" s="188">
        <v>0</v>
      </c>
      <c r="M27" s="322"/>
      <c r="N27" s="323"/>
      <c r="O27" s="324"/>
      <c r="S27" s="325"/>
      <c r="T27" s="325"/>
      <c r="DJ27" s="186"/>
    </row>
    <row r="28" spans="2:114" ht="20" customHeight="1">
      <c r="B28" s="482"/>
      <c r="C28" s="423" t="s">
        <v>237</v>
      </c>
      <c r="D28" s="423"/>
      <c r="E28" s="423"/>
      <c r="F28" s="384">
        <v>27</v>
      </c>
      <c r="G28" s="385">
        <v>1611.15625</v>
      </c>
      <c r="H28" s="329">
        <v>27</v>
      </c>
      <c r="I28" s="172">
        <v>1611.15625</v>
      </c>
      <c r="J28" s="171">
        <v>0</v>
      </c>
      <c r="K28" s="188">
        <v>0</v>
      </c>
      <c r="M28" s="190"/>
      <c r="N28" s="323"/>
      <c r="O28" s="326"/>
      <c r="P28" s="320"/>
      <c r="Q28" s="320"/>
      <c r="R28" s="320"/>
      <c r="S28" s="321"/>
      <c r="T28" s="321"/>
      <c r="DJ28" s="186"/>
    </row>
    <row r="29" spans="2:114" ht="20" customHeight="1">
      <c r="B29" s="483"/>
      <c r="C29" s="424" t="s">
        <v>238</v>
      </c>
      <c r="D29" s="424"/>
      <c r="E29" s="424"/>
      <c r="F29" s="386">
        <v>0</v>
      </c>
      <c r="G29" s="387">
        <v>0</v>
      </c>
      <c r="H29" s="330">
        <v>0</v>
      </c>
      <c r="I29" s="174">
        <v>0</v>
      </c>
      <c r="J29" s="173">
        <v>0</v>
      </c>
      <c r="K29" s="373">
        <v>0</v>
      </c>
      <c r="M29" s="322"/>
      <c r="N29" s="323"/>
      <c r="O29" s="324"/>
      <c r="P29" s="324"/>
      <c r="Q29" s="324"/>
      <c r="R29" s="324"/>
      <c r="S29" s="327"/>
      <c r="T29" s="327"/>
      <c r="DJ29" s="186"/>
    </row>
    <row r="30" spans="2:114" ht="20" customHeight="1">
      <c r="B30" s="481" t="s">
        <v>239</v>
      </c>
      <c r="C30" s="423" t="s">
        <v>236</v>
      </c>
      <c r="D30" s="423"/>
      <c r="E30" s="423"/>
      <c r="F30" s="384">
        <v>0</v>
      </c>
      <c r="G30" s="385">
        <v>0</v>
      </c>
      <c r="H30" s="329">
        <v>0</v>
      </c>
      <c r="I30" s="172">
        <v>0</v>
      </c>
      <c r="J30" s="171">
        <v>0</v>
      </c>
      <c r="K30" s="188">
        <v>0</v>
      </c>
      <c r="M30" s="190"/>
      <c r="N30" s="323"/>
      <c r="O30" s="320"/>
      <c r="P30" s="320"/>
      <c r="Q30" s="320"/>
      <c r="R30" s="320"/>
      <c r="S30" s="321"/>
      <c r="T30" s="321"/>
      <c r="DJ30" s="186"/>
    </row>
    <row r="31" spans="2:114" ht="20" customHeight="1">
      <c r="B31" s="482"/>
      <c r="C31" s="423" t="s">
        <v>237</v>
      </c>
      <c r="D31" s="423"/>
      <c r="E31" s="423"/>
      <c r="F31" s="384">
        <v>6</v>
      </c>
      <c r="G31" s="385">
        <v>356.89693813131311</v>
      </c>
      <c r="H31" s="329">
        <v>2</v>
      </c>
      <c r="I31" s="172">
        <v>140.89693813131311</v>
      </c>
      <c r="J31" s="171">
        <v>4</v>
      </c>
      <c r="K31" s="188">
        <v>216</v>
      </c>
      <c r="M31" s="322"/>
      <c r="N31" s="323"/>
      <c r="O31" s="320"/>
      <c r="P31" s="320"/>
      <c r="Q31" s="320"/>
      <c r="R31" s="320"/>
      <c r="S31" s="319"/>
      <c r="T31" s="319"/>
      <c r="DJ31" s="186"/>
    </row>
    <row r="32" spans="2:114" ht="20" customHeight="1">
      <c r="B32" s="483"/>
      <c r="C32" s="424" t="s">
        <v>238</v>
      </c>
      <c r="D32" s="424"/>
      <c r="E32" s="424"/>
      <c r="F32" s="386">
        <v>0</v>
      </c>
      <c r="G32" s="387">
        <v>0</v>
      </c>
      <c r="H32" s="330">
        <v>0</v>
      </c>
      <c r="I32" s="174">
        <v>0</v>
      </c>
      <c r="J32" s="173">
        <v>0</v>
      </c>
      <c r="K32" s="373">
        <v>0</v>
      </c>
      <c r="M32" s="190"/>
      <c r="N32" s="319"/>
      <c r="O32" s="320"/>
      <c r="P32" s="305"/>
      <c r="Q32" s="305"/>
      <c r="R32" s="188"/>
      <c r="S32" s="188"/>
      <c r="T32" s="188"/>
      <c r="DJ32" s="186"/>
    </row>
    <row r="33" spans="2:114" ht="20" customHeight="1">
      <c r="B33" s="622" t="s">
        <v>329</v>
      </c>
      <c r="C33" s="423" t="s">
        <v>236</v>
      </c>
      <c r="D33" s="423"/>
      <c r="E33" s="423"/>
      <c r="F33" s="384">
        <v>0</v>
      </c>
      <c r="G33" s="385">
        <v>0</v>
      </c>
      <c r="H33" s="329">
        <v>0</v>
      </c>
      <c r="I33" s="172">
        <v>0</v>
      </c>
      <c r="J33" s="171">
        <v>0</v>
      </c>
      <c r="K33" s="188">
        <v>0</v>
      </c>
      <c r="DJ33" s="186"/>
    </row>
    <row r="34" spans="2:114" ht="20" customHeight="1">
      <c r="B34" s="476"/>
      <c r="C34" s="423" t="s">
        <v>237</v>
      </c>
      <c r="D34" s="423"/>
      <c r="E34" s="423"/>
      <c r="F34" s="384">
        <v>23</v>
      </c>
      <c r="G34" s="385">
        <v>1310.2994564207856</v>
      </c>
      <c r="H34" s="329">
        <v>21</v>
      </c>
      <c r="I34" s="172">
        <v>1198.502840909091</v>
      </c>
      <c r="J34" s="171">
        <v>2</v>
      </c>
      <c r="K34" s="188">
        <v>111.79661551169463</v>
      </c>
      <c r="DJ34" s="186"/>
    </row>
    <row r="35" spans="2:114" ht="20" customHeight="1" thickBot="1">
      <c r="B35" s="477"/>
      <c r="C35" s="431" t="s">
        <v>238</v>
      </c>
      <c r="D35" s="432"/>
      <c r="E35" s="433"/>
      <c r="F35" s="388">
        <v>1</v>
      </c>
      <c r="G35" s="389">
        <v>100.22727272727273</v>
      </c>
      <c r="H35" s="55">
        <v>1</v>
      </c>
      <c r="I35" s="176">
        <v>100.22727272727273</v>
      </c>
      <c r="J35" s="175">
        <v>0</v>
      </c>
      <c r="K35" s="374">
        <v>0</v>
      </c>
      <c r="DJ35" s="186"/>
    </row>
    <row r="36" spans="2:114" ht="14" thickTop="1">
      <c r="F36" s="179"/>
    </row>
  </sheetData>
  <mergeCells count="19">
    <mergeCell ref="B33:B35"/>
    <mergeCell ref="B24:B26"/>
    <mergeCell ref="B27:B29"/>
    <mergeCell ref="H2:I2"/>
    <mergeCell ref="J21:K21"/>
    <mergeCell ref="H21:I21"/>
    <mergeCell ref="F21:G21"/>
    <mergeCell ref="B30:B32"/>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0F00-000000000000}"/>
    <hyperlink ref="G2" location="CHUV!B2" display="  CHUV &gt;&gt;" xr:uid="{00000000-0004-0000-0F00-000001000000}"/>
    <hyperlink ref="F2" location="OTAF!B2" display="&lt;&lt; OTAF  " xr:uid="{00000000-0004-0000-0F00-000002000000}"/>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203</v>
      </c>
      <c r="F2" s="343" t="s">
        <v>101</v>
      </c>
      <c r="G2" s="339" t="s">
        <v>100</v>
      </c>
      <c r="H2" s="466" t="s">
        <v>187</v>
      </c>
      <c r="I2" s="466"/>
    </row>
    <row r="3" spans="1:113" ht="12.5" customHeight="1" thickBot="1">
      <c r="B3" s="128"/>
    </row>
    <row r="4" spans="1:113" s="199" customFormat="1" ht="20" customHeight="1" thickTop="1" thickBot="1">
      <c r="A4" s="47"/>
      <c r="B4" s="197" t="s">
        <v>188</v>
      </c>
      <c r="C4" s="201">
        <v>16</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16</v>
      </c>
      <c r="D8" s="212">
        <v>11</v>
      </c>
      <c r="E8" s="212">
        <v>0.1</v>
      </c>
      <c r="F8" s="212">
        <v>1</v>
      </c>
      <c r="G8" s="14">
        <v>1268540.0274509804</v>
      </c>
      <c r="H8" s="14">
        <v>90151.42857142858</v>
      </c>
      <c r="I8" s="15">
        <v>307415</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18">
        <v>11</v>
      </c>
      <c r="D9" s="218">
        <v>8</v>
      </c>
      <c r="E9" s="218">
        <v>0.4</v>
      </c>
      <c r="F9" s="218">
        <v>1</v>
      </c>
      <c r="G9" s="18">
        <v>825969.02745098039</v>
      </c>
      <c r="H9" s="18">
        <v>90151.42857142858</v>
      </c>
      <c r="I9" s="19">
        <v>143740</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5">
        <v>1</v>
      </c>
      <c r="D10" s="226">
        <v>0.7</v>
      </c>
      <c r="E10" s="226">
        <v>0.7</v>
      </c>
      <c r="F10" s="226">
        <v>0.7</v>
      </c>
      <c r="G10" s="225">
        <v>67281</v>
      </c>
      <c r="H10" s="225">
        <v>96115.71428571429</v>
      </c>
      <c r="I10" s="227">
        <v>96115.71428571429</v>
      </c>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18">
        <v>5</v>
      </c>
      <c r="D11" s="218">
        <v>3</v>
      </c>
      <c r="E11" s="218">
        <v>0.1</v>
      </c>
      <c r="F11" s="218">
        <v>1</v>
      </c>
      <c r="G11" s="18">
        <v>442571</v>
      </c>
      <c r="H11" s="18">
        <v>112284.28571428572</v>
      </c>
      <c r="I11" s="19">
        <v>307415</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5">
        <v>1</v>
      </c>
      <c r="D12" s="226">
        <v>1</v>
      </c>
      <c r="E12" s="226">
        <v>1</v>
      </c>
      <c r="F12" s="226">
        <v>1</v>
      </c>
      <c r="G12" s="225">
        <v>143740</v>
      </c>
      <c r="H12" s="225">
        <v>143740</v>
      </c>
      <c r="I12" s="227">
        <v>143740</v>
      </c>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0</v>
      </c>
      <c r="D13" s="237"/>
      <c r="E13" s="237"/>
      <c r="F13" s="237"/>
      <c r="G13" s="45"/>
      <c r="H13" s="45"/>
      <c r="I13" s="46"/>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164942</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211</v>
      </c>
      <c r="G16" s="240">
        <f>G15/44</f>
        <v>3748.681818181818</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14" thickTop="1">
      <c r="AF17" s="298"/>
    </row>
    <row r="18" spans="2:32">
      <c r="AF18" s="298"/>
    </row>
    <row r="19" spans="2:32">
      <c r="AF19" s="298"/>
    </row>
    <row r="20" spans="2:32" ht="20" customHeight="1">
      <c r="B20" s="128" t="s">
        <v>347</v>
      </c>
      <c r="AF20" s="298"/>
    </row>
    <row r="21" spans="2:32" ht="14" thickBot="1"/>
    <row r="22" spans="2:32" ht="30" customHeight="1" thickTop="1" thickBot="1">
      <c r="B22" s="342" t="s">
        <v>346</v>
      </c>
      <c r="C22" s="615" t="s">
        <v>254</v>
      </c>
      <c r="D22" s="615"/>
      <c r="E22" s="616"/>
      <c r="F22" s="7" t="s">
        <v>234</v>
      </c>
      <c r="G22" s="8" t="s">
        <v>233</v>
      </c>
    </row>
    <row r="23" spans="2:32" ht="20" customHeight="1">
      <c r="B23" s="12" t="s">
        <v>191</v>
      </c>
      <c r="C23" s="13" t="s">
        <v>256</v>
      </c>
      <c r="D23" s="13"/>
      <c r="E23" s="13"/>
      <c r="F23" s="14">
        <v>453</v>
      </c>
      <c r="G23" s="15">
        <v>27757.668699692465</v>
      </c>
    </row>
    <row r="24" spans="2:32" ht="20" customHeight="1">
      <c r="B24" s="479" t="s">
        <v>191</v>
      </c>
      <c r="C24" s="17" t="s">
        <v>236</v>
      </c>
      <c r="D24" s="17"/>
      <c r="E24" s="17"/>
      <c r="F24" s="18">
        <v>330</v>
      </c>
      <c r="G24" s="19">
        <v>18081.016184871274</v>
      </c>
    </row>
    <row r="25" spans="2:32" ht="20" customHeight="1">
      <c r="B25" s="479"/>
      <c r="C25" s="17" t="s">
        <v>237</v>
      </c>
      <c r="D25" s="17"/>
      <c r="E25" s="17"/>
      <c r="F25" s="18">
        <v>123</v>
      </c>
      <c r="G25" s="19">
        <v>9676.6525148211895</v>
      </c>
      <c r="M25" s="318"/>
      <c r="N25" s="318"/>
      <c r="O25" s="318"/>
      <c r="P25" s="318"/>
      <c r="Q25" s="318"/>
      <c r="R25" s="318"/>
      <c r="S25" s="318"/>
    </row>
    <row r="26" spans="2:32" ht="20" customHeight="1">
      <c r="B26" s="480"/>
      <c r="C26" s="20" t="s">
        <v>238</v>
      </c>
      <c r="D26" s="20"/>
      <c r="E26" s="20"/>
      <c r="F26" s="21">
        <v>0</v>
      </c>
      <c r="G26" s="22">
        <v>0</v>
      </c>
      <c r="L26" s="190"/>
      <c r="M26" s="319"/>
      <c r="N26" s="320"/>
      <c r="O26" s="320"/>
      <c r="P26" s="320"/>
      <c r="Q26" s="320"/>
      <c r="R26" s="321"/>
      <c r="S26" s="321"/>
    </row>
    <row r="27" spans="2:32" ht="20" customHeight="1">
      <c r="B27" s="481" t="s">
        <v>251</v>
      </c>
      <c r="C27" s="423" t="s">
        <v>236</v>
      </c>
      <c r="D27" s="423"/>
      <c r="E27" s="423"/>
      <c r="F27" s="171">
        <v>203</v>
      </c>
      <c r="G27" s="172">
        <v>10948.613874895189</v>
      </c>
      <c r="L27" s="322"/>
      <c r="M27" s="323"/>
      <c r="N27" s="324"/>
      <c r="R27" s="325"/>
      <c r="S27" s="325"/>
    </row>
    <row r="28" spans="2:32" ht="20" customHeight="1">
      <c r="B28" s="482"/>
      <c r="C28" s="423" t="s">
        <v>237</v>
      </c>
      <c r="D28" s="423"/>
      <c r="E28" s="423"/>
      <c r="F28" s="171">
        <v>33</v>
      </c>
      <c r="G28" s="172">
        <v>2034.6712564543889</v>
      </c>
      <c r="L28" s="190"/>
      <c r="M28" s="323"/>
      <c r="N28" s="326"/>
      <c r="O28" s="320"/>
      <c r="P28" s="320"/>
      <c r="Q28" s="320"/>
      <c r="R28" s="321"/>
      <c r="S28" s="321"/>
    </row>
    <row r="29" spans="2:32" ht="20" customHeight="1">
      <c r="B29" s="483"/>
      <c r="C29" s="424" t="s">
        <v>238</v>
      </c>
      <c r="D29" s="424"/>
      <c r="E29" s="424"/>
      <c r="F29" s="173">
        <v>0</v>
      </c>
      <c r="G29" s="174">
        <v>0</v>
      </c>
      <c r="L29" s="322"/>
      <c r="M29" s="323"/>
      <c r="N29" s="324"/>
      <c r="O29" s="324"/>
      <c r="P29" s="324"/>
      <c r="Q29" s="324"/>
      <c r="R29" s="327"/>
      <c r="S29" s="327"/>
    </row>
    <row r="30" spans="2:32" ht="20" customHeight="1">
      <c r="B30" s="481" t="s">
        <v>239</v>
      </c>
      <c r="C30" s="423" t="s">
        <v>236</v>
      </c>
      <c r="D30" s="423"/>
      <c r="E30" s="423"/>
      <c r="F30" s="171">
        <v>12</v>
      </c>
      <c r="G30" s="172">
        <v>856.42787602003796</v>
      </c>
      <c r="L30" s="190"/>
      <c r="M30" s="323"/>
      <c r="N30" s="320"/>
      <c r="O30" s="320"/>
      <c r="P30" s="320"/>
      <c r="Q30" s="320"/>
      <c r="R30" s="321"/>
      <c r="S30" s="321"/>
    </row>
    <row r="31" spans="2:32" ht="20" customHeight="1">
      <c r="B31" s="482"/>
      <c r="C31" s="423" t="s">
        <v>237</v>
      </c>
      <c r="D31" s="423"/>
      <c r="E31" s="423"/>
      <c r="F31" s="171">
        <v>17</v>
      </c>
      <c r="G31" s="172">
        <v>1726.3775100401606</v>
      </c>
      <c r="L31" s="322"/>
      <c r="M31" s="323"/>
      <c r="N31" s="320"/>
      <c r="O31" s="320"/>
      <c r="P31" s="320"/>
      <c r="Q31" s="320"/>
      <c r="R31" s="319"/>
      <c r="S31" s="319"/>
    </row>
    <row r="32" spans="2:32" ht="20" customHeight="1">
      <c r="B32" s="483"/>
      <c r="C32" s="424" t="s">
        <v>238</v>
      </c>
      <c r="D32" s="424"/>
      <c r="E32" s="424"/>
      <c r="F32" s="173">
        <v>0</v>
      </c>
      <c r="G32" s="174">
        <v>0</v>
      </c>
      <c r="L32" s="190"/>
      <c r="M32" s="319"/>
      <c r="N32" s="320"/>
      <c r="O32" s="305"/>
      <c r="P32" s="305"/>
      <c r="Q32" s="188"/>
      <c r="R32" s="188"/>
      <c r="S32" s="188"/>
    </row>
    <row r="33" spans="2:7" ht="20" customHeight="1">
      <c r="B33" s="622" t="s">
        <v>329</v>
      </c>
      <c r="C33" s="423" t="s">
        <v>236</v>
      </c>
      <c r="D33" s="423"/>
      <c r="E33" s="423"/>
      <c r="F33" s="171">
        <v>115</v>
      </c>
      <c r="G33" s="172">
        <v>6275.9744339560484</v>
      </c>
    </row>
    <row r="34" spans="2:7" ht="20" customHeight="1">
      <c r="B34" s="476"/>
      <c r="C34" s="423" t="s">
        <v>237</v>
      </c>
      <c r="D34" s="423"/>
      <c r="E34" s="423"/>
      <c r="F34" s="171">
        <v>73</v>
      </c>
      <c r="G34" s="172">
        <v>5915.60374832664</v>
      </c>
    </row>
    <row r="35" spans="2:7" ht="20" customHeight="1" thickBot="1">
      <c r="B35" s="477"/>
      <c r="C35" s="431" t="s">
        <v>238</v>
      </c>
      <c r="D35" s="432"/>
      <c r="E35" s="433"/>
      <c r="F35" s="175">
        <v>0</v>
      </c>
      <c r="G35" s="176">
        <v>0</v>
      </c>
    </row>
    <row r="36" spans="2:7" ht="14" thickTop="1"/>
  </sheetData>
  <mergeCells count="16">
    <mergeCell ref="B33:B35"/>
    <mergeCell ref="B24:B26"/>
    <mergeCell ref="B27:B29"/>
    <mergeCell ref="H2:I2"/>
    <mergeCell ref="B30:B32"/>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1000-000000000000}"/>
    <hyperlink ref="G2" location="FIVTI!B2" display="  FIVTI &gt;&gt;" xr:uid="{00000000-0004-0000-1000-000001000000}"/>
    <hyperlink ref="F2" location="UNIS!B2" display="&lt;&lt; UNIS  " xr:uid="{00000000-0004-0000-1000-000002000000}"/>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204</v>
      </c>
      <c r="F2" s="343" t="s">
        <v>99</v>
      </c>
      <c r="G2" s="339" t="s">
        <v>98</v>
      </c>
      <c r="H2" s="466" t="s">
        <v>187</v>
      </c>
      <c r="I2" s="466"/>
    </row>
    <row r="3" spans="1:113" ht="12.5" customHeight="1" thickBot="1">
      <c r="B3" s="128"/>
    </row>
    <row r="4" spans="1:113" s="199" customFormat="1" ht="20" customHeight="1" thickTop="1" thickBot="1">
      <c r="A4" s="47"/>
      <c r="B4" s="197" t="s">
        <v>188</v>
      </c>
      <c r="C4" s="201">
        <v>15</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14">
        <v>29</v>
      </c>
      <c r="D8" s="212">
        <v>12.98</v>
      </c>
      <c r="E8" s="212">
        <v>0.1</v>
      </c>
      <c r="F8" s="212">
        <v>1</v>
      </c>
      <c r="G8" s="14">
        <v>1072466.8</v>
      </c>
      <c r="H8" s="14">
        <v>62402.399999999994</v>
      </c>
      <c r="I8" s="15">
        <v>215320</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18">
        <v>26</v>
      </c>
      <c r="D9" s="218">
        <v>11.63</v>
      </c>
      <c r="E9" s="218">
        <v>0.14953271028037382</v>
      </c>
      <c r="F9" s="218">
        <v>1</v>
      </c>
      <c r="G9" s="18">
        <v>915934.8</v>
      </c>
      <c r="H9" s="18">
        <v>62402.399999999994</v>
      </c>
      <c r="I9" s="19">
        <v>149310</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225">
        <v>14</v>
      </c>
      <c r="D10" s="226">
        <v>4.91</v>
      </c>
      <c r="E10" s="226">
        <v>0.14953271028037382</v>
      </c>
      <c r="F10" s="226">
        <v>0.8</v>
      </c>
      <c r="G10" s="225">
        <v>327470</v>
      </c>
      <c r="H10" s="225">
        <v>62402.399999999994</v>
      </c>
      <c r="I10" s="227">
        <v>88577.5</v>
      </c>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18">
        <v>2</v>
      </c>
      <c r="D11" s="218">
        <v>0.6</v>
      </c>
      <c r="E11" s="218">
        <v>0.1</v>
      </c>
      <c r="F11" s="218">
        <v>0.5</v>
      </c>
      <c r="G11" s="18">
        <v>73532</v>
      </c>
      <c r="H11" s="18">
        <v>104000</v>
      </c>
      <c r="I11" s="19">
        <v>215320</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225">
        <v>0</v>
      </c>
      <c r="D12" s="226"/>
      <c r="E12" s="226"/>
      <c r="F12" s="226"/>
      <c r="G12" s="225"/>
      <c r="H12" s="225"/>
      <c r="I12" s="227"/>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5">
        <v>1</v>
      </c>
      <c r="D13" s="237">
        <v>0.75</v>
      </c>
      <c r="E13" s="237">
        <v>0.75</v>
      </c>
      <c r="F13" s="237">
        <v>0.75</v>
      </c>
      <c r="G13" s="45">
        <v>83000</v>
      </c>
      <c r="H13" s="45">
        <v>110666.66666666667</v>
      </c>
      <c r="I13" s="46">
        <v>110666.66666666667</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310000</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212</v>
      </c>
      <c r="G16" s="240">
        <f>G15/47</f>
        <v>6595.744680851064</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14" thickTop="1">
      <c r="AF17" s="298"/>
    </row>
    <row r="18" spans="2:32">
      <c r="AF18" s="298"/>
    </row>
    <row r="19" spans="2:32">
      <c r="AF19" s="298"/>
    </row>
    <row r="20" spans="2:32" ht="20" customHeight="1">
      <c r="B20" s="128" t="s">
        <v>348</v>
      </c>
      <c r="AF20" s="298"/>
    </row>
    <row r="21" spans="2:32" ht="14" thickBot="1"/>
    <row r="22" spans="2:32" ht="30" customHeight="1" thickTop="1" thickBot="1">
      <c r="B22" s="5" t="s">
        <v>349</v>
      </c>
      <c r="C22" s="615" t="s">
        <v>254</v>
      </c>
      <c r="D22" s="615"/>
      <c r="E22" s="616"/>
      <c r="F22" s="7" t="s">
        <v>234</v>
      </c>
      <c r="G22" s="8" t="s">
        <v>233</v>
      </c>
    </row>
    <row r="23" spans="2:32" ht="20" customHeight="1">
      <c r="B23" s="12" t="s">
        <v>191</v>
      </c>
      <c r="C23" s="13" t="s">
        <v>256</v>
      </c>
      <c r="D23" s="13"/>
      <c r="E23" s="13"/>
      <c r="F23" s="14">
        <v>532.67499999999995</v>
      </c>
      <c r="G23" s="15">
        <v>21654.726233125646</v>
      </c>
    </row>
    <row r="24" spans="2:32" ht="20" customHeight="1">
      <c r="B24" s="479" t="s">
        <v>191</v>
      </c>
      <c r="C24" s="17" t="s">
        <v>236</v>
      </c>
      <c r="D24" s="17"/>
      <c r="E24" s="17"/>
      <c r="F24" s="18">
        <v>475.97500000000002</v>
      </c>
      <c r="G24" s="19">
        <v>18666.489473001038</v>
      </c>
    </row>
    <row r="25" spans="2:32" ht="20" customHeight="1">
      <c r="B25" s="479"/>
      <c r="C25" s="17" t="s">
        <v>237</v>
      </c>
      <c r="D25" s="17"/>
      <c r="E25" s="17"/>
      <c r="F25" s="18">
        <v>25.2</v>
      </c>
      <c r="G25" s="19">
        <v>1178.2679127725855</v>
      </c>
      <c r="M25" s="318"/>
      <c r="N25" s="318"/>
      <c r="O25" s="318"/>
      <c r="P25" s="318"/>
      <c r="Q25" s="318"/>
      <c r="R25" s="318"/>
      <c r="S25" s="318"/>
    </row>
    <row r="26" spans="2:32" ht="20" customHeight="1">
      <c r="B26" s="480"/>
      <c r="C26" s="20" t="s">
        <v>238</v>
      </c>
      <c r="D26" s="20"/>
      <c r="E26" s="20"/>
      <c r="F26" s="21">
        <v>31.5</v>
      </c>
      <c r="G26" s="22">
        <v>1809.968847352025</v>
      </c>
      <c r="L26" s="190"/>
      <c r="M26" s="319"/>
      <c r="N26" s="320"/>
      <c r="O26" s="320"/>
      <c r="P26" s="320"/>
      <c r="Q26" s="320"/>
      <c r="R26" s="321"/>
      <c r="S26" s="321"/>
    </row>
    <row r="27" spans="2:32" ht="20" customHeight="1">
      <c r="B27" s="481" t="s">
        <v>251</v>
      </c>
      <c r="C27" s="423" t="s">
        <v>236</v>
      </c>
      <c r="D27" s="423"/>
      <c r="E27" s="423"/>
      <c r="F27" s="171">
        <v>346.5</v>
      </c>
      <c r="G27" s="172">
        <v>12914.805062305297</v>
      </c>
      <c r="L27" s="322"/>
      <c r="M27" s="323"/>
      <c r="N27" s="324"/>
      <c r="R27" s="325"/>
      <c r="S27" s="325"/>
    </row>
    <row r="28" spans="2:32" ht="20" customHeight="1">
      <c r="B28" s="482"/>
      <c r="C28" s="423" t="s">
        <v>237</v>
      </c>
      <c r="D28" s="423"/>
      <c r="E28" s="423"/>
      <c r="F28" s="171">
        <v>7</v>
      </c>
      <c r="G28" s="172">
        <v>236.24091381100723</v>
      </c>
      <c r="L28" s="190"/>
      <c r="M28" s="323"/>
      <c r="N28" s="326"/>
      <c r="O28" s="320"/>
      <c r="P28" s="320"/>
      <c r="Q28" s="320"/>
      <c r="R28" s="321"/>
      <c r="S28" s="321"/>
    </row>
    <row r="29" spans="2:32" ht="20" customHeight="1">
      <c r="B29" s="483"/>
      <c r="C29" s="424" t="s">
        <v>238</v>
      </c>
      <c r="D29" s="424"/>
      <c r="E29" s="424"/>
      <c r="F29" s="173">
        <v>0</v>
      </c>
      <c r="G29" s="174">
        <v>0</v>
      </c>
      <c r="L29" s="322"/>
      <c r="M29" s="323"/>
      <c r="N29" s="324"/>
      <c r="O29" s="324"/>
      <c r="P29" s="324"/>
      <c r="Q29" s="324"/>
      <c r="R29" s="327"/>
      <c r="S29" s="327"/>
    </row>
    <row r="30" spans="2:32" ht="20" customHeight="1">
      <c r="B30" s="481" t="s">
        <v>239</v>
      </c>
      <c r="C30" s="423" t="s">
        <v>236</v>
      </c>
      <c r="D30" s="423"/>
      <c r="E30" s="423"/>
      <c r="F30" s="171">
        <v>24.125</v>
      </c>
      <c r="G30" s="172">
        <v>1064.2086578400831</v>
      </c>
      <c r="L30" s="190"/>
      <c r="M30" s="323"/>
      <c r="N30" s="320"/>
      <c r="O30" s="320"/>
      <c r="P30" s="320"/>
      <c r="Q30" s="320"/>
      <c r="R30" s="321"/>
      <c r="S30" s="321"/>
    </row>
    <row r="31" spans="2:32" ht="20" customHeight="1">
      <c r="B31" s="482"/>
      <c r="C31" s="423" t="s">
        <v>237</v>
      </c>
      <c r="D31" s="423"/>
      <c r="E31" s="423"/>
      <c r="F31" s="171">
        <v>3</v>
      </c>
      <c r="G31" s="172">
        <v>101.2461059190031</v>
      </c>
      <c r="L31" s="322"/>
      <c r="M31" s="323"/>
      <c r="N31" s="320"/>
      <c r="O31" s="320"/>
      <c r="P31" s="320"/>
      <c r="Q31" s="320"/>
      <c r="R31" s="319"/>
      <c r="S31" s="319"/>
    </row>
    <row r="32" spans="2:32" ht="20" customHeight="1">
      <c r="B32" s="483"/>
      <c r="C32" s="424" t="s">
        <v>238</v>
      </c>
      <c r="D32" s="424"/>
      <c r="E32" s="424"/>
      <c r="F32" s="173">
        <v>0</v>
      </c>
      <c r="G32" s="174">
        <v>0</v>
      </c>
      <c r="L32" s="190"/>
      <c r="M32" s="319"/>
      <c r="N32" s="320"/>
      <c r="O32" s="305"/>
      <c r="P32" s="305"/>
      <c r="Q32" s="188"/>
      <c r="R32" s="188"/>
      <c r="S32" s="188"/>
    </row>
    <row r="33" spans="2:7" ht="20" customHeight="1">
      <c r="B33" s="622" t="s">
        <v>329</v>
      </c>
      <c r="C33" s="423" t="s">
        <v>236</v>
      </c>
      <c r="D33" s="423"/>
      <c r="E33" s="423"/>
      <c r="F33" s="171">
        <v>105.35</v>
      </c>
      <c r="G33" s="172">
        <v>4687.4757528556584</v>
      </c>
    </row>
    <row r="34" spans="2:7" ht="20" customHeight="1">
      <c r="B34" s="476"/>
      <c r="C34" s="423" t="s">
        <v>237</v>
      </c>
      <c r="D34" s="423"/>
      <c r="E34" s="423"/>
      <c r="F34" s="171">
        <v>15.2</v>
      </c>
      <c r="G34" s="172">
        <v>840.78089304257514</v>
      </c>
    </row>
    <row r="35" spans="2:7" ht="20" customHeight="1" thickBot="1">
      <c r="B35" s="477"/>
      <c r="C35" s="431" t="s">
        <v>238</v>
      </c>
      <c r="D35" s="432"/>
      <c r="E35" s="433"/>
      <c r="F35" s="175">
        <v>31.5</v>
      </c>
      <c r="G35" s="176">
        <v>1809.968847352025</v>
      </c>
    </row>
    <row r="36" spans="2:7" ht="14" thickTop="1"/>
  </sheetData>
  <mergeCells count="16">
    <mergeCell ref="B33:B35"/>
    <mergeCell ref="B24:B26"/>
    <mergeCell ref="B27:B29"/>
    <mergeCell ref="H2:I2"/>
    <mergeCell ref="B30:B32"/>
    <mergeCell ref="AH6:AJ6"/>
    <mergeCell ref="AL6:AM6"/>
    <mergeCell ref="AR6:AT6"/>
    <mergeCell ref="AV6:AW6"/>
    <mergeCell ref="C22:E22"/>
    <mergeCell ref="D6:F6"/>
    <mergeCell ref="H6:I6"/>
    <mergeCell ref="N6:P6"/>
    <mergeCell ref="R6:S6"/>
    <mergeCell ref="X6:Z6"/>
    <mergeCell ref="AB6:AC6"/>
  </mergeCells>
  <hyperlinks>
    <hyperlink ref="H2:I2" location="Riepilogo!C2" display="Torna al Riepilogo" xr:uid="{00000000-0004-0000-1100-000000000000}"/>
    <hyperlink ref="F2" location="CHUV!B2" display="&lt;&lt; CHUV  " xr:uid="{00000000-0004-0000-1100-000001000000}"/>
    <hyperlink ref="G2" location="aaa!B2" display="  aaa &gt;&gt;" xr:uid="{00000000-0004-0000-1100-00000200000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sheetPr>
  <dimension ref="A1:DI36"/>
  <sheetViews>
    <sheetView showGridLines="0" zoomScale="110" zoomScaleNormal="110" workbookViewId="0">
      <selection activeCell="B2" sqref="B2"/>
    </sheetView>
  </sheetViews>
  <sheetFormatPr baseColWidth="10" defaultRowHeight="13"/>
  <cols>
    <col min="1" max="1" width="2.6640625" customWidth="1"/>
    <col min="2" max="2" width="35.6640625" customWidth="1"/>
    <col min="3" max="9" width="11.6640625" customWidth="1"/>
    <col min="10" max="11" width="10.83203125" style="186"/>
    <col min="12" max="12" width="33.6640625" style="186" customWidth="1"/>
    <col min="13" max="19" width="11.6640625" style="186" customWidth="1"/>
    <col min="20" max="21" width="10.83203125" style="186"/>
    <col min="22" max="22" width="33.6640625" style="186" customWidth="1"/>
    <col min="23" max="29" width="11.6640625" style="186" customWidth="1"/>
    <col min="30" max="31" width="10.83203125" style="186"/>
    <col min="32" max="32" width="33.6640625" style="186" customWidth="1"/>
    <col min="33" max="39" width="11.6640625" style="186" customWidth="1"/>
    <col min="40" max="41" width="10.83203125" style="186"/>
    <col min="42" max="42" width="33.6640625" style="186" customWidth="1"/>
    <col min="43" max="49" width="11.6640625" style="186" customWidth="1"/>
    <col min="50" max="113" width="10.83203125" style="186"/>
  </cols>
  <sheetData>
    <row r="1" spans="1:113" ht="12.5" customHeight="1"/>
    <row r="2" spans="1:113" ht="20" customHeight="1">
      <c r="B2" s="128" t="s">
        <v>205</v>
      </c>
      <c r="G2" s="343" t="s">
        <v>97</v>
      </c>
      <c r="H2" s="466" t="s">
        <v>187</v>
      </c>
      <c r="I2" s="466"/>
    </row>
    <row r="3" spans="1:113" ht="12.5" customHeight="1" thickBot="1">
      <c r="B3" s="128"/>
    </row>
    <row r="4" spans="1:113" s="199" customFormat="1" ht="20" customHeight="1" thickTop="1" thickBot="1">
      <c r="A4" s="47"/>
      <c r="B4" s="197" t="s">
        <v>188</v>
      </c>
      <c r="C4" s="198" t="s">
        <v>89</v>
      </c>
      <c r="G4" s="200"/>
      <c r="J4" s="190"/>
      <c r="K4" s="190"/>
      <c r="L4" s="267"/>
      <c r="M4" s="297"/>
      <c r="N4" s="190"/>
      <c r="O4" s="190"/>
      <c r="P4" s="190"/>
      <c r="Q4" s="188"/>
      <c r="R4" s="190"/>
      <c r="S4" s="190"/>
      <c r="T4" s="190"/>
      <c r="U4" s="190"/>
      <c r="V4" s="267"/>
      <c r="W4" s="297"/>
      <c r="X4" s="190"/>
      <c r="Y4" s="190"/>
      <c r="Z4" s="190"/>
      <c r="AA4" s="188"/>
      <c r="AB4" s="190"/>
      <c r="AC4" s="190"/>
      <c r="AD4" s="190"/>
      <c r="AE4" s="190"/>
      <c r="AF4" s="267"/>
      <c r="AG4" s="297"/>
      <c r="AH4" s="190"/>
      <c r="AI4" s="190"/>
      <c r="AJ4" s="190"/>
      <c r="AK4" s="188"/>
      <c r="AL4" s="190"/>
      <c r="AM4" s="190"/>
      <c r="AN4" s="190"/>
      <c r="AO4" s="190"/>
      <c r="AP4" s="267"/>
      <c r="AQ4" s="297"/>
      <c r="AR4" s="190"/>
      <c r="AS4" s="190"/>
      <c r="AT4" s="190"/>
      <c r="AU4" s="188"/>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row>
    <row r="5" spans="1:113" ht="15" thickTop="1" thickBot="1">
      <c r="B5" s="1"/>
      <c r="C5" t="s">
        <v>90</v>
      </c>
      <c r="D5" t="s">
        <v>350</v>
      </c>
      <c r="G5" t="s">
        <v>350</v>
      </c>
      <c r="L5" s="298"/>
      <c r="V5" s="298"/>
      <c r="AF5" s="298"/>
      <c r="AP5" s="298"/>
    </row>
    <row r="6" spans="1:113" s="206" customFormat="1" ht="37.5" customHeight="1" thickTop="1">
      <c r="A6" s="203"/>
      <c r="B6" s="204" t="s">
        <v>189</v>
      </c>
      <c r="C6" s="205" t="s">
        <v>190</v>
      </c>
      <c r="D6" s="617" t="s">
        <v>177</v>
      </c>
      <c r="E6" s="618"/>
      <c r="F6" s="619"/>
      <c r="G6" s="416" t="s">
        <v>196</v>
      </c>
      <c r="H6" s="620" t="s">
        <v>197</v>
      </c>
      <c r="I6" s="621"/>
      <c r="J6" s="299"/>
      <c r="K6" s="299"/>
      <c r="L6" s="300"/>
      <c r="M6" s="301"/>
      <c r="N6" s="613"/>
      <c r="O6" s="613"/>
      <c r="P6" s="613"/>
      <c r="Q6" s="301"/>
      <c r="R6" s="614"/>
      <c r="S6" s="614"/>
      <c r="T6" s="299"/>
      <c r="U6" s="299"/>
      <c r="V6" s="300"/>
      <c r="W6" s="301"/>
      <c r="X6" s="613"/>
      <c r="Y6" s="613"/>
      <c r="Z6" s="613"/>
      <c r="AA6" s="301"/>
      <c r="AB6" s="614"/>
      <c r="AC6" s="614"/>
      <c r="AD6" s="299"/>
      <c r="AE6" s="299"/>
      <c r="AF6" s="300"/>
      <c r="AG6" s="301"/>
      <c r="AH6" s="613"/>
      <c r="AI6" s="613"/>
      <c r="AJ6" s="613"/>
      <c r="AK6" s="301"/>
      <c r="AL6" s="614"/>
      <c r="AM6" s="614"/>
      <c r="AN6" s="299"/>
      <c r="AO6" s="299"/>
      <c r="AP6" s="300"/>
      <c r="AQ6" s="301"/>
      <c r="AR6" s="613"/>
      <c r="AS6" s="613"/>
      <c r="AT6" s="613"/>
      <c r="AU6" s="301"/>
      <c r="AV6" s="614"/>
      <c r="AW6" s="614"/>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row>
    <row r="7" spans="1:113" s="210" customFormat="1" ht="14" thickBot="1">
      <c r="A7" s="203"/>
      <c r="B7" s="207"/>
      <c r="C7" s="208"/>
      <c r="D7" s="208" t="s">
        <v>191</v>
      </c>
      <c r="E7" s="208" t="s">
        <v>91</v>
      </c>
      <c r="F7" s="208" t="s">
        <v>92</v>
      </c>
      <c r="G7" s="208" t="s">
        <v>191</v>
      </c>
      <c r="H7" s="208" t="s">
        <v>91</v>
      </c>
      <c r="I7" s="209" t="s">
        <v>92</v>
      </c>
      <c r="J7" s="299"/>
      <c r="K7" s="299"/>
      <c r="L7" s="302"/>
      <c r="M7" s="303"/>
      <c r="N7" s="303"/>
      <c r="O7" s="303"/>
      <c r="P7" s="303"/>
      <c r="Q7" s="303"/>
      <c r="R7" s="303"/>
      <c r="S7" s="303"/>
      <c r="T7" s="299"/>
      <c r="U7" s="299"/>
      <c r="V7" s="302"/>
      <c r="W7" s="303"/>
      <c r="X7" s="303"/>
      <c r="Y7" s="303"/>
      <c r="Z7" s="303"/>
      <c r="AA7" s="303"/>
      <c r="AB7" s="303"/>
      <c r="AC7" s="303"/>
      <c r="AD7" s="299"/>
      <c r="AE7" s="299"/>
      <c r="AF7" s="302"/>
      <c r="AG7" s="303"/>
      <c r="AH7" s="303"/>
      <c r="AI7" s="303"/>
      <c r="AJ7" s="303"/>
      <c r="AK7" s="303"/>
      <c r="AL7" s="303"/>
      <c r="AM7" s="303"/>
      <c r="AN7" s="299"/>
      <c r="AO7" s="299"/>
      <c r="AP7" s="302"/>
      <c r="AQ7" s="303"/>
      <c r="AR7" s="303"/>
      <c r="AS7" s="303"/>
      <c r="AT7" s="303"/>
      <c r="AU7" s="303"/>
      <c r="AV7" s="303"/>
      <c r="AW7" s="303"/>
      <c r="AX7" s="299"/>
      <c r="AY7" s="299"/>
      <c r="AZ7" s="299"/>
      <c r="BA7" s="299"/>
      <c r="BB7" s="299"/>
      <c r="BC7" s="299"/>
      <c r="BD7" s="299"/>
      <c r="BE7" s="299"/>
      <c r="BF7" s="299"/>
      <c r="BG7" s="299"/>
      <c r="BH7" s="299"/>
      <c r="BI7" s="299"/>
      <c r="BJ7" s="299"/>
      <c r="BK7" s="299"/>
      <c r="BL7" s="299"/>
      <c r="BM7" s="299"/>
      <c r="BN7" s="299"/>
      <c r="BO7" s="299"/>
      <c r="BP7" s="299"/>
      <c r="BQ7" s="299"/>
      <c r="BR7" s="299"/>
      <c r="BS7" s="299"/>
      <c r="BT7" s="299"/>
      <c r="BU7" s="299"/>
      <c r="BV7" s="299"/>
      <c r="BW7" s="299"/>
      <c r="BX7" s="299"/>
      <c r="BY7" s="299"/>
      <c r="BZ7" s="299"/>
      <c r="CA7" s="299"/>
      <c r="CB7" s="299"/>
      <c r="CC7" s="299"/>
      <c r="CD7" s="299"/>
      <c r="CE7" s="299"/>
      <c r="CF7" s="299"/>
      <c r="CG7" s="299"/>
      <c r="CH7" s="299"/>
      <c r="CI7" s="299"/>
      <c r="CJ7" s="299"/>
      <c r="CK7" s="299"/>
      <c r="CL7" s="299"/>
      <c r="CM7" s="299"/>
      <c r="CN7" s="299"/>
      <c r="CO7" s="299"/>
      <c r="CP7" s="299"/>
      <c r="CQ7" s="299"/>
      <c r="CR7" s="299"/>
      <c r="CS7" s="299"/>
      <c r="CT7" s="299"/>
      <c r="CU7" s="299"/>
      <c r="CV7" s="299"/>
      <c r="CW7" s="299"/>
      <c r="CX7" s="299"/>
      <c r="CY7" s="299"/>
      <c r="CZ7" s="299"/>
      <c r="DA7" s="299"/>
      <c r="DB7" s="299"/>
      <c r="DC7" s="299"/>
      <c r="DD7" s="299"/>
      <c r="DE7" s="299"/>
      <c r="DF7" s="299"/>
      <c r="DG7" s="299"/>
      <c r="DH7" s="299"/>
      <c r="DI7" s="299"/>
    </row>
    <row r="8" spans="1:113" s="216" customFormat="1" ht="20" customHeight="1">
      <c r="A8" s="47"/>
      <c r="B8" s="211" t="s">
        <v>191</v>
      </c>
      <c r="C8" s="408">
        <v>100</v>
      </c>
      <c r="D8" s="392">
        <v>22.05</v>
      </c>
      <c r="E8" s="212">
        <v>4.9844236760124609E-2</v>
      </c>
      <c r="F8" s="212">
        <v>0.89719626168224298</v>
      </c>
      <c r="G8" s="408">
        <v>1989691.5999999999</v>
      </c>
      <c r="H8" s="14">
        <v>0</v>
      </c>
      <c r="I8" s="15">
        <v>288900</v>
      </c>
      <c r="J8" s="190"/>
      <c r="K8" s="190"/>
      <c r="L8" s="304"/>
      <c r="M8" s="188"/>
      <c r="N8" s="305"/>
      <c r="O8" s="305"/>
      <c r="P8" s="305"/>
      <c r="Q8" s="188"/>
      <c r="R8" s="188"/>
      <c r="S8" s="306"/>
      <c r="T8" s="190"/>
      <c r="U8" s="190"/>
      <c r="V8" s="304"/>
      <c r="W8" s="188"/>
      <c r="X8" s="305"/>
      <c r="Y8" s="305"/>
      <c r="Z8" s="305"/>
      <c r="AA8" s="188"/>
      <c r="AB8" s="188"/>
      <c r="AC8" s="188"/>
      <c r="AD8" s="190"/>
      <c r="AE8" s="190"/>
      <c r="AF8" s="304"/>
      <c r="AG8" s="188"/>
      <c r="AH8" s="305"/>
      <c r="AI8" s="305"/>
      <c r="AJ8" s="305"/>
      <c r="AK8" s="188"/>
      <c r="AL8" s="307"/>
      <c r="AM8" s="307"/>
      <c r="AN8" s="190"/>
      <c r="AO8" s="190"/>
      <c r="AP8" s="304"/>
      <c r="AQ8" s="188"/>
      <c r="AR8" s="305"/>
      <c r="AS8" s="305"/>
      <c r="AT8" s="305"/>
      <c r="AU8" s="188"/>
      <c r="AV8" s="188"/>
      <c r="AW8" s="188"/>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row>
    <row r="9" spans="1:113" s="131" customFormat="1" ht="20" customHeight="1">
      <c r="A9" s="47"/>
      <c r="B9" s="217" t="s">
        <v>194</v>
      </c>
      <c r="C9" s="409">
        <v>45</v>
      </c>
      <c r="D9" s="393">
        <v>10.81</v>
      </c>
      <c r="E9" s="218">
        <v>4.9844236760124609E-2</v>
      </c>
      <c r="F9" s="218">
        <v>0.89719626168224298</v>
      </c>
      <c r="G9" s="409">
        <v>1302169.3333333333</v>
      </c>
      <c r="H9" s="18">
        <v>62017.200000000004</v>
      </c>
      <c r="I9" s="19">
        <v>288900</v>
      </c>
      <c r="J9" s="190"/>
      <c r="K9" s="190"/>
      <c r="L9" s="304"/>
      <c r="M9" s="308"/>
      <c r="N9" s="309"/>
      <c r="O9" s="305"/>
      <c r="P9" s="305"/>
      <c r="Q9" s="188"/>
      <c r="R9" s="188"/>
      <c r="S9" s="306"/>
      <c r="T9" s="190"/>
      <c r="U9" s="190"/>
      <c r="V9" s="304"/>
      <c r="W9" s="188"/>
      <c r="X9" s="305"/>
      <c r="Y9" s="305"/>
      <c r="Z9" s="305"/>
      <c r="AA9" s="188"/>
      <c r="AB9" s="188"/>
      <c r="AC9" s="188"/>
      <c r="AD9" s="190"/>
      <c r="AE9" s="190"/>
      <c r="AF9" s="304"/>
      <c r="AG9" s="188"/>
      <c r="AH9" s="305"/>
      <c r="AI9" s="305"/>
      <c r="AJ9" s="305"/>
      <c r="AK9" s="188"/>
      <c r="AL9" s="307"/>
      <c r="AM9" s="307"/>
      <c r="AN9" s="190"/>
      <c r="AO9" s="190"/>
      <c r="AP9" s="304"/>
      <c r="AQ9" s="188"/>
      <c r="AR9" s="305"/>
      <c r="AS9" s="305"/>
      <c r="AT9" s="305"/>
      <c r="AU9" s="188"/>
      <c r="AV9" s="188"/>
      <c r="AW9" s="188"/>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0"/>
      <c r="DD9" s="190"/>
      <c r="DE9" s="190"/>
      <c r="DF9" s="190"/>
      <c r="DG9" s="190"/>
      <c r="DH9" s="190"/>
      <c r="DI9" s="190"/>
    </row>
    <row r="10" spans="1:113" s="223" customFormat="1" ht="20" customHeight="1">
      <c r="B10" s="224" t="s">
        <v>193</v>
      </c>
      <c r="C10" s="410">
        <v>11</v>
      </c>
      <c r="D10" s="394">
        <v>1.42</v>
      </c>
      <c r="E10" s="226">
        <v>4.9844236760124609E-2</v>
      </c>
      <c r="F10" s="226">
        <v>0.22429906542056074</v>
      </c>
      <c r="G10" s="410">
        <v>102309</v>
      </c>
      <c r="H10" s="225">
        <v>62017.200000000004</v>
      </c>
      <c r="I10" s="227">
        <v>288900</v>
      </c>
      <c r="J10" s="310"/>
      <c r="K10" s="310"/>
      <c r="L10" s="311"/>
      <c r="M10" s="312"/>
      <c r="N10" s="313"/>
      <c r="O10" s="313"/>
      <c r="P10" s="313"/>
      <c r="Q10" s="314"/>
      <c r="R10" s="314"/>
      <c r="S10" s="314"/>
      <c r="T10" s="310"/>
      <c r="U10" s="310"/>
      <c r="V10" s="311"/>
      <c r="W10" s="315"/>
      <c r="X10" s="316"/>
      <c r="Y10" s="316"/>
      <c r="Z10" s="316"/>
      <c r="AA10" s="315"/>
      <c r="AB10" s="315"/>
      <c r="AC10" s="315"/>
      <c r="AD10" s="310"/>
      <c r="AE10" s="310"/>
      <c r="AF10" s="311"/>
      <c r="AG10" s="315"/>
      <c r="AH10" s="316"/>
      <c r="AI10" s="316"/>
      <c r="AJ10" s="316"/>
      <c r="AK10" s="315"/>
      <c r="AL10" s="317"/>
      <c r="AM10" s="317"/>
      <c r="AN10" s="310"/>
      <c r="AO10" s="310"/>
      <c r="AP10" s="311"/>
      <c r="AQ10" s="315"/>
      <c r="AR10" s="316"/>
      <c r="AS10" s="316"/>
      <c r="AT10" s="316"/>
      <c r="AU10" s="315"/>
      <c r="AV10" s="315"/>
      <c r="AW10" s="315"/>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row>
    <row r="11" spans="1:113" s="131" customFormat="1" ht="20" customHeight="1">
      <c r="A11" s="47"/>
      <c r="B11" s="217" t="s">
        <v>168</v>
      </c>
      <c r="C11" s="409">
        <v>5</v>
      </c>
      <c r="D11" s="393">
        <v>1.5</v>
      </c>
      <c r="E11" s="218">
        <v>0.17445482866043613</v>
      </c>
      <c r="F11" s="218">
        <v>0.39875389408099687</v>
      </c>
      <c r="G11" s="409">
        <v>92821.866666666669</v>
      </c>
      <c r="H11" s="18">
        <v>62017.200000000004</v>
      </c>
      <c r="I11" s="19">
        <v>62017.200000000004</v>
      </c>
      <c r="J11" s="190"/>
      <c r="K11" s="190"/>
      <c r="L11" s="304"/>
      <c r="M11" s="308"/>
      <c r="N11" s="305"/>
      <c r="O11" s="305"/>
      <c r="P11" s="305"/>
      <c r="Q11" s="188"/>
      <c r="R11" s="306"/>
      <c r="S11" s="306"/>
      <c r="T11" s="190"/>
      <c r="U11" s="190"/>
      <c r="V11" s="304"/>
      <c r="W11" s="188"/>
      <c r="X11" s="305"/>
      <c r="Y11" s="305"/>
      <c r="Z11" s="305"/>
      <c r="AA11" s="188"/>
      <c r="AB11" s="188"/>
      <c r="AC11" s="188"/>
      <c r="AD11" s="190"/>
      <c r="AE11" s="190"/>
      <c r="AF11" s="304"/>
      <c r="AG11" s="188"/>
      <c r="AH11" s="305"/>
      <c r="AI11" s="305"/>
      <c r="AJ11" s="305"/>
      <c r="AK11" s="188"/>
      <c r="AL11" s="307"/>
      <c r="AM11" s="307"/>
      <c r="AN11" s="190"/>
      <c r="AO11" s="190"/>
      <c r="AP11" s="304"/>
      <c r="AQ11" s="188"/>
      <c r="AR11" s="305"/>
      <c r="AS11" s="305"/>
      <c r="AT11" s="305"/>
      <c r="AU11" s="188"/>
      <c r="AV11" s="188"/>
      <c r="AW11" s="188"/>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row>
    <row r="12" spans="1:113" s="223" customFormat="1" ht="20" customHeight="1">
      <c r="B12" s="224" t="s">
        <v>193</v>
      </c>
      <c r="C12" s="410">
        <v>0</v>
      </c>
      <c r="D12" s="394"/>
      <c r="E12" s="226"/>
      <c r="F12" s="226"/>
      <c r="G12" s="410"/>
      <c r="H12" s="225"/>
      <c r="I12" s="227"/>
      <c r="J12" s="310"/>
      <c r="K12" s="310"/>
      <c r="L12" s="311"/>
      <c r="M12" s="312"/>
      <c r="N12" s="316"/>
      <c r="O12" s="316"/>
      <c r="P12" s="316"/>
      <c r="Q12" s="315"/>
      <c r="R12" s="315"/>
      <c r="S12" s="315"/>
      <c r="T12" s="310"/>
      <c r="U12" s="310"/>
      <c r="V12" s="311"/>
      <c r="W12" s="315"/>
      <c r="X12" s="316"/>
      <c r="Y12" s="316"/>
      <c r="Z12" s="316"/>
      <c r="AA12" s="315"/>
      <c r="AB12" s="315"/>
      <c r="AC12" s="315"/>
      <c r="AD12" s="310"/>
      <c r="AE12" s="310"/>
      <c r="AF12" s="311"/>
      <c r="AG12" s="315"/>
      <c r="AH12" s="316"/>
      <c r="AI12" s="316"/>
      <c r="AJ12" s="316"/>
      <c r="AK12" s="315"/>
      <c r="AL12" s="317"/>
      <c r="AM12" s="317"/>
      <c r="AN12" s="310"/>
      <c r="AO12" s="310"/>
      <c r="AP12" s="311"/>
      <c r="AQ12" s="315"/>
      <c r="AR12" s="316"/>
      <c r="AS12" s="316"/>
      <c r="AT12" s="316"/>
      <c r="AU12" s="315"/>
      <c r="AV12" s="315"/>
      <c r="AW12" s="315"/>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row>
    <row r="13" spans="1:113" s="239" customFormat="1" ht="20" customHeight="1" thickBot="1">
      <c r="A13" s="47"/>
      <c r="B13" s="236" t="s">
        <v>195</v>
      </c>
      <c r="C13" s="411">
        <v>49</v>
      </c>
      <c r="D13" s="395">
        <v>9.74</v>
      </c>
      <c r="E13" s="237">
        <v>7.476635514018691E-2</v>
      </c>
      <c r="F13" s="237">
        <v>0.79750778816199375</v>
      </c>
      <c r="G13" s="411">
        <v>594700.39999999991</v>
      </c>
      <c r="H13" s="45">
        <v>0</v>
      </c>
      <c r="I13" s="46">
        <v>67410</v>
      </c>
      <c r="J13" s="190"/>
      <c r="K13" s="190"/>
      <c r="L13" s="304"/>
      <c r="M13" s="188"/>
      <c r="N13" s="305"/>
      <c r="O13" s="305"/>
      <c r="P13" s="305"/>
      <c r="Q13" s="188"/>
      <c r="R13" s="188"/>
      <c r="S13" s="188"/>
      <c r="T13" s="190"/>
      <c r="U13" s="190"/>
      <c r="V13" s="304"/>
      <c r="W13" s="188"/>
      <c r="X13" s="305"/>
      <c r="Y13" s="305"/>
      <c r="Z13" s="305"/>
      <c r="AA13" s="188"/>
      <c r="AB13" s="188"/>
      <c r="AC13" s="188"/>
      <c r="AD13" s="190"/>
      <c r="AE13" s="190"/>
      <c r="AF13" s="304"/>
      <c r="AG13" s="188"/>
      <c r="AH13" s="305"/>
      <c r="AI13" s="305"/>
      <c r="AJ13" s="305"/>
      <c r="AK13" s="307"/>
      <c r="AL13" s="307"/>
      <c r="AM13" s="307"/>
      <c r="AN13" s="190"/>
      <c r="AO13" s="190"/>
      <c r="AP13" s="304"/>
      <c r="AQ13" s="188"/>
      <c r="AR13" s="305"/>
      <c r="AS13" s="305"/>
      <c r="AT13" s="305"/>
      <c r="AU13" s="188"/>
      <c r="AV13" s="188"/>
      <c r="AW13" s="188"/>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row>
    <row r="14" spans="1:113" ht="15" thickTop="1" thickBot="1"/>
    <row r="15" spans="1:113" s="49" customFormat="1" ht="20" customHeight="1" thickTop="1">
      <c r="A15"/>
      <c r="B15" s="48" t="s">
        <v>209</v>
      </c>
      <c r="G15" s="52">
        <v>386650</v>
      </c>
      <c r="J15" s="186"/>
      <c r="K15" s="186"/>
      <c r="L15" s="267"/>
      <c r="M15" s="186"/>
      <c r="N15" s="186"/>
      <c r="O15" s="186"/>
      <c r="P15" s="186"/>
      <c r="Q15" s="188"/>
      <c r="R15" s="186"/>
      <c r="S15" s="186"/>
      <c r="T15" s="186"/>
      <c r="U15" s="186"/>
      <c r="V15" s="267"/>
      <c r="W15" s="186"/>
      <c r="X15" s="186"/>
      <c r="Y15" s="186"/>
      <c r="Z15" s="186"/>
      <c r="AA15" s="188"/>
      <c r="AB15" s="186"/>
      <c r="AC15" s="186"/>
      <c r="AD15" s="186"/>
      <c r="AE15" s="186"/>
      <c r="AF15" s="267"/>
      <c r="AG15" s="186"/>
      <c r="AH15" s="186"/>
      <c r="AI15" s="186"/>
      <c r="AJ15" s="186"/>
      <c r="AK15" s="188"/>
      <c r="AL15" s="186"/>
      <c r="AM15" s="186"/>
      <c r="AN15" s="186"/>
      <c r="AO15" s="186"/>
      <c r="AP15" s="267"/>
      <c r="AQ15" s="186"/>
      <c r="AR15" s="186"/>
      <c r="AS15" s="186"/>
      <c r="AT15" s="186"/>
      <c r="AU15" s="188"/>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row>
    <row r="16" spans="1:113" s="54" customFormat="1" ht="20" customHeight="1" thickBot="1">
      <c r="A16"/>
      <c r="B16" s="53" t="s">
        <v>212</v>
      </c>
      <c r="G16" s="240">
        <f>G15/47</f>
        <v>8226.5957446808516</v>
      </c>
      <c r="J16" s="186"/>
      <c r="K16" s="186"/>
      <c r="L16" s="268"/>
      <c r="M16" s="186"/>
      <c r="N16" s="186"/>
      <c r="O16" s="186"/>
      <c r="P16" s="186"/>
      <c r="Q16" s="306"/>
      <c r="R16" s="186"/>
      <c r="S16" s="186"/>
      <c r="T16" s="186"/>
      <c r="U16" s="186"/>
      <c r="V16" s="268"/>
      <c r="W16" s="186"/>
      <c r="X16" s="186"/>
      <c r="Y16" s="186"/>
      <c r="Z16" s="186"/>
      <c r="AA16" s="188"/>
      <c r="AB16" s="186"/>
      <c r="AC16" s="186"/>
      <c r="AD16" s="186"/>
      <c r="AE16" s="186"/>
      <c r="AF16" s="268"/>
      <c r="AG16" s="186"/>
      <c r="AH16" s="186"/>
      <c r="AI16" s="186"/>
      <c r="AJ16" s="186"/>
      <c r="AK16" s="188"/>
      <c r="AL16" s="186"/>
      <c r="AM16" s="186"/>
      <c r="AN16" s="186"/>
      <c r="AO16" s="186"/>
      <c r="AP16" s="268"/>
      <c r="AQ16" s="186"/>
      <c r="AR16" s="186"/>
      <c r="AS16" s="186"/>
      <c r="AT16" s="186"/>
      <c r="AU16" s="188"/>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row>
    <row r="17" spans="2:32" ht="62.5" customHeight="1" thickTop="1">
      <c r="B17" s="625" t="s">
        <v>354</v>
      </c>
      <c r="C17" s="625"/>
      <c r="D17" s="625"/>
      <c r="E17" s="625"/>
      <c r="F17" s="625"/>
      <c r="G17" s="625"/>
      <c r="H17" s="625"/>
      <c r="I17" s="625"/>
      <c r="AF17" s="298"/>
    </row>
    <row r="18" spans="2:32">
      <c r="AF18" s="298"/>
    </row>
    <row r="19" spans="2:32">
      <c r="AF19" s="298"/>
    </row>
    <row r="20" spans="2:32" ht="20" customHeight="1">
      <c r="B20" s="128" t="s">
        <v>351</v>
      </c>
      <c r="D20" s="47"/>
      <c r="AF20" s="298"/>
    </row>
    <row r="21" spans="2:32" ht="14" thickBot="1"/>
    <row r="22" spans="2:32" ht="30" customHeight="1" thickTop="1" thickBot="1">
      <c r="B22" s="5" t="s">
        <v>352</v>
      </c>
      <c r="C22" s="615" t="s">
        <v>254</v>
      </c>
      <c r="D22" s="615"/>
      <c r="E22" s="616"/>
      <c r="F22" s="7" t="s">
        <v>234</v>
      </c>
      <c r="G22" s="8" t="s">
        <v>233</v>
      </c>
    </row>
    <row r="23" spans="2:32" ht="20" customHeight="1">
      <c r="B23" s="12" t="s">
        <v>191</v>
      </c>
      <c r="C23" s="13" t="s">
        <v>256</v>
      </c>
      <c r="D23" s="13"/>
      <c r="E23" s="13"/>
      <c r="F23" s="14">
        <v>1046.4027777777776</v>
      </c>
      <c r="G23" s="15">
        <v>33000.223248652816</v>
      </c>
    </row>
    <row r="24" spans="2:32" ht="20" customHeight="1">
      <c r="B24" s="479" t="s">
        <v>191</v>
      </c>
      <c r="C24" s="17" t="s">
        <v>236</v>
      </c>
      <c r="D24" s="17"/>
      <c r="E24" s="17"/>
      <c r="F24" s="18">
        <v>517.65277777777783</v>
      </c>
      <c r="G24" s="19">
        <v>19768.462920195023</v>
      </c>
    </row>
    <row r="25" spans="2:32" ht="20" customHeight="1">
      <c r="B25" s="479"/>
      <c r="C25" s="17" t="s">
        <v>237</v>
      </c>
      <c r="D25" s="17"/>
      <c r="E25" s="17"/>
      <c r="F25" s="18">
        <v>78.333333333333343</v>
      </c>
      <c r="G25" s="19">
        <v>1786.4100590197588</v>
      </c>
      <c r="M25" s="318"/>
      <c r="N25" s="318"/>
      <c r="O25" s="318"/>
      <c r="P25" s="318"/>
      <c r="Q25" s="318"/>
      <c r="R25" s="318"/>
      <c r="S25" s="318"/>
    </row>
    <row r="26" spans="2:32" ht="20" customHeight="1">
      <c r="B26" s="480"/>
      <c r="C26" s="20" t="s">
        <v>238</v>
      </c>
      <c r="D26" s="20"/>
      <c r="E26" s="20"/>
      <c r="F26" s="21">
        <v>450.41666666666669</v>
      </c>
      <c r="G26" s="22">
        <v>11445.350269438029</v>
      </c>
      <c r="L26" s="190"/>
      <c r="M26" s="319"/>
      <c r="N26" s="320"/>
      <c r="O26" s="320"/>
      <c r="P26" s="320"/>
      <c r="Q26" s="320"/>
      <c r="R26" s="321"/>
      <c r="S26" s="321"/>
    </row>
    <row r="27" spans="2:32" ht="20" customHeight="1">
      <c r="B27" s="481" t="s">
        <v>251</v>
      </c>
      <c r="C27" s="423" t="s">
        <v>236</v>
      </c>
      <c r="D27" s="423"/>
      <c r="E27" s="423"/>
      <c r="F27" s="171">
        <v>414.51388888888891</v>
      </c>
      <c r="G27" s="172">
        <v>14271.882105273293</v>
      </c>
      <c r="L27" s="322"/>
      <c r="M27" s="323"/>
      <c r="N27" s="324"/>
      <c r="R27" s="325"/>
      <c r="S27" s="325"/>
    </row>
    <row r="28" spans="2:32" ht="20" customHeight="1">
      <c r="B28" s="482"/>
      <c r="C28" s="423" t="s">
        <v>237</v>
      </c>
      <c r="D28" s="423"/>
      <c r="E28" s="423"/>
      <c r="F28" s="171">
        <v>75.722222222222229</v>
      </c>
      <c r="G28" s="172">
        <v>1724.2740569668977</v>
      </c>
      <c r="L28" s="190"/>
      <c r="M28" s="323"/>
      <c r="N28" s="326"/>
      <c r="O28" s="320"/>
      <c r="P28" s="320"/>
      <c r="Q28" s="320"/>
      <c r="R28" s="321"/>
      <c r="S28" s="321"/>
    </row>
    <row r="29" spans="2:32" ht="20" customHeight="1">
      <c r="B29" s="483"/>
      <c r="C29" s="424" t="s">
        <v>238</v>
      </c>
      <c r="D29" s="424"/>
      <c r="E29" s="424"/>
      <c r="F29" s="173">
        <v>412.5555555555556</v>
      </c>
      <c r="G29" s="174">
        <v>10706.183565680012</v>
      </c>
      <c r="L29" s="322"/>
      <c r="M29" s="323"/>
      <c r="N29" s="324"/>
      <c r="O29" s="324"/>
      <c r="P29" s="324"/>
      <c r="Q29" s="324"/>
      <c r="R29" s="327"/>
      <c r="S29" s="327"/>
    </row>
    <row r="30" spans="2:32" ht="20" customHeight="1">
      <c r="B30" s="481" t="s">
        <v>239</v>
      </c>
      <c r="C30" s="423" t="s">
        <v>236</v>
      </c>
      <c r="D30" s="423"/>
      <c r="E30" s="423"/>
      <c r="F30" s="171">
        <v>15.013888888888889</v>
      </c>
      <c r="G30" s="172">
        <v>861.48338172396916</v>
      </c>
      <c r="L30" s="190"/>
      <c r="M30" s="323"/>
      <c r="N30" s="320"/>
      <c r="O30" s="320"/>
      <c r="P30" s="320"/>
      <c r="Q30" s="320"/>
      <c r="R30" s="321"/>
      <c r="S30" s="321"/>
    </row>
    <row r="31" spans="2:32" ht="20" customHeight="1">
      <c r="B31" s="482"/>
      <c r="C31" s="423" t="s">
        <v>237</v>
      </c>
      <c r="D31" s="423"/>
      <c r="E31" s="423"/>
      <c r="F31" s="171">
        <v>0</v>
      </c>
      <c r="G31" s="172">
        <v>0</v>
      </c>
      <c r="L31" s="322"/>
      <c r="M31" s="323"/>
      <c r="N31" s="320"/>
      <c r="O31" s="320"/>
      <c r="P31" s="320"/>
      <c r="Q31" s="320"/>
      <c r="R31" s="319"/>
      <c r="S31" s="319"/>
    </row>
    <row r="32" spans="2:32" ht="20" customHeight="1">
      <c r="B32" s="483"/>
      <c r="C32" s="424" t="s">
        <v>238</v>
      </c>
      <c r="D32" s="424"/>
      <c r="E32" s="424"/>
      <c r="F32" s="173">
        <v>0</v>
      </c>
      <c r="G32" s="174">
        <v>0</v>
      </c>
      <c r="L32" s="190"/>
      <c r="M32" s="319"/>
      <c r="N32" s="320"/>
      <c r="O32" s="305"/>
      <c r="P32" s="305"/>
      <c r="Q32" s="188"/>
      <c r="R32" s="188"/>
      <c r="S32" s="188"/>
    </row>
    <row r="33" spans="2:7" ht="20" customHeight="1">
      <c r="B33" s="622" t="s">
        <v>329</v>
      </c>
      <c r="C33" s="423" t="s">
        <v>236</v>
      </c>
      <c r="D33" s="423"/>
      <c r="E33" s="423"/>
      <c r="F33" s="171">
        <v>88.125</v>
      </c>
      <c r="G33" s="172">
        <v>4635.0974331977632</v>
      </c>
    </row>
    <row r="34" spans="2:7" ht="20" customHeight="1">
      <c r="B34" s="476"/>
      <c r="C34" s="423" t="s">
        <v>237</v>
      </c>
      <c r="D34" s="423"/>
      <c r="E34" s="423"/>
      <c r="F34" s="171">
        <v>2.6111111111111112</v>
      </c>
      <c r="G34" s="172">
        <v>62.13600205286118</v>
      </c>
    </row>
    <row r="35" spans="2:7" ht="20" customHeight="1" thickBot="1">
      <c r="B35" s="477"/>
      <c r="C35" s="430" t="s">
        <v>238</v>
      </c>
      <c r="D35" s="429"/>
      <c r="E35" s="429"/>
      <c r="F35" s="175">
        <v>37.861111111111114</v>
      </c>
      <c r="G35" s="176">
        <v>739.16670375801834</v>
      </c>
    </row>
    <row r="36" spans="2:7" ht="48" customHeight="1" thickTop="1">
      <c r="B36" s="626" t="s">
        <v>353</v>
      </c>
      <c r="C36" s="626"/>
      <c r="D36" s="626"/>
      <c r="E36" s="626"/>
      <c r="F36" s="626"/>
      <c r="G36" s="626"/>
    </row>
  </sheetData>
  <mergeCells count="18">
    <mergeCell ref="B36:G36"/>
    <mergeCell ref="H2:I2"/>
    <mergeCell ref="B30:B32"/>
    <mergeCell ref="B33:B35"/>
    <mergeCell ref="B24:B26"/>
    <mergeCell ref="B27:B29"/>
    <mergeCell ref="AV6:AW6"/>
    <mergeCell ref="C22:E22"/>
    <mergeCell ref="B17:I17"/>
    <mergeCell ref="D6:F6"/>
    <mergeCell ref="H6:I6"/>
    <mergeCell ref="N6:P6"/>
    <mergeCell ref="R6:S6"/>
    <mergeCell ref="X6:Z6"/>
    <mergeCell ref="AB6:AC6"/>
    <mergeCell ref="AH6:AJ6"/>
    <mergeCell ref="AL6:AM6"/>
    <mergeCell ref="AR6:AT6"/>
  </mergeCells>
  <hyperlinks>
    <hyperlink ref="H2:I2" location="Riepilogo!C2" display="Torna al Riepilogo" xr:uid="{00000000-0004-0000-1200-000000000000}"/>
    <hyperlink ref="G2" location="FIVTI!B2" display="&lt;&lt; FIAS  " xr:uid="{00000000-0004-0000-1200-000001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J75"/>
  <sheetViews>
    <sheetView showGridLines="0" zoomScale="114" zoomScaleNormal="110" workbookViewId="0">
      <selection activeCell="B2" sqref="B2:E2"/>
    </sheetView>
  </sheetViews>
  <sheetFormatPr baseColWidth="10" defaultRowHeight="13"/>
  <cols>
    <col min="1" max="1" width="2.6640625" customWidth="1"/>
    <col min="3" max="3" width="37.83203125" customWidth="1"/>
    <col min="4" max="4" width="20.6640625" customWidth="1"/>
    <col min="5" max="9" width="12.6640625" customWidth="1"/>
  </cols>
  <sheetData>
    <row r="1" spans="1:10" ht="12.5" customHeight="1"/>
    <row r="2" spans="1:10" ht="20" customHeight="1">
      <c r="A2" s="57"/>
      <c r="B2" s="467" t="s">
        <v>160</v>
      </c>
      <c r="C2" s="467"/>
      <c r="D2" s="467"/>
      <c r="E2" s="467"/>
      <c r="F2" s="89"/>
      <c r="G2" s="339" t="s">
        <v>161</v>
      </c>
      <c r="H2" s="466" t="s">
        <v>187</v>
      </c>
      <c r="I2" s="466"/>
      <c r="J2" s="57"/>
    </row>
    <row r="3" spans="1:10" ht="14" thickBot="1">
      <c r="A3" s="57"/>
      <c r="B3" s="57"/>
      <c r="C3" s="57"/>
      <c r="D3" s="57"/>
      <c r="E3" s="57"/>
      <c r="F3" s="57"/>
      <c r="G3" s="57"/>
      <c r="H3" s="57"/>
      <c r="I3" s="57"/>
      <c r="J3" s="57"/>
    </row>
    <row r="4" spans="1:10" ht="30.5" customHeight="1" thickTop="1">
      <c r="A4" s="57"/>
      <c r="B4" s="90" t="s">
        <v>162</v>
      </c>
      <c r="C4" s="91" t="s">
        <v>170</v>
      </c>
      <c r="D4" s="92" t="s">
        <v>172</v>
      </c>
      <c r="E4" s="93" t="s">
        <v>177</v>
      </c>
      <c r="F4" s="92" t="s">
        <v>311</v>
      </c>
      <c r="G4" s="93" t="s">
        <v>181</v>
      </c>
      <c r="H4" s="94" t="s">
        <v>183</v>
      </c>
      <c r="I4" s="95" t="s">
        <v>185</v>
      </c>
      <c r="J4" s="57"/>
    </row>
    <row r="5" spans="1:10" ht="107.5" customHeight="1" thickBot="1">
      <c r="B5" s="96" t="s">
        <v>310</v>
      </c>
      <c r="C5" s="97" t="s">
        <v>171</v>
      </c>
      <c r="D5" s="98" t="s">
        <v>173</v>
      </c>
      <c r="E5" s="99" t="s">
        <v>178</v>
      </c>
      <c r="F5" s="98" t="s">
        <v>312</v>
      </c>
      <c r="G5" s="99" t="s">
        <v>182</v>
      </c>
      <c r="H5" s="100" t="s">
        <v>184</v>
      </c>
      <c r="I5" s="101" t="s">
        <v>313</v>
      </c>
    </row>
    <row r="6" spans="1:10" ht="20" customHeight="1" thickTop="1">
      <c r="B6" s="103" t="s">
        <v>164</v>
      </c>
      <c r="C6" s="104" t="s">
        <v>168</v>
      </c>
      <c r="D6" s="105" t="s">
        <v>174</v>
      </c>
      <c r="E6" s="106"/>
      <c r="F6" s="107"/>
      <c r="G6" s="108"/>
      <c r="H6" s="109">
        <v>30</v>
      </c>
      <c r="I6" s="110">
        <v>16</v>
      </c>
    </row>
    <row r="7" spans="1:10" ht="20" customHeight="1">
      <c r="B7" s="113" t="s">
        <v>165</v>
      </c>
      <c r="C7" s="628" t="s">
        <v>169</v>
      </c>
      <c r="D7" s="130" t="s">
        <v>175</v>
      </c>
      <c r="E7" s="116">
        <v>0.6</v>
      </c>
      <c r="F7" s="117">
        <v>0.4</v>
      </c>
      <c r="G7" s="118">
        <v>40000</v>
      </c>
      <c r="H7" s="119"/>
      <c r="I7" s="120"/>
    </row>
    <row r="8" spans="1:10" ht="15" customHeight="1">
      <c r="C8" s="122"/>
      <c r="D8" s="123"/>
      <c r="E8" s="124"/>
      <c r="F8" s="124"/>
      <c r="G8" s="125"/>
      <c r="H8" s="126"/>
      <c r="I8" s="126"/>
    </row>
    <row r="9" spans="1:10" ht="15" customHeight="1">
      <c r="B9" s="629" t="s">
        <v>357</v>
      </c>
      <c r="C9" s="629"/>
      <c r="D9" s="629"/>
      <c r="E9" s="124"/>
      <c r="F9" s="124"/>
      <c r="G9" s="125"/>
      <c r="H9" s="126"/>
      <c r="I9" s="126"/>
    </row>
    <row r="10" spans="1:10" ht="15" customHeight="1">
      <c r="C10" s="122"/>
      <c r="D10" s="123"/>
      <c r="E10" s="124"/>
      <c r="F10" s="124"/>
      <c r="G10" s="125"/>
      <c r="H10" s="126"/>
      <c r="I10" s="126"/>
    </row>
    <row r="11" spans="1:10" ht="20" customHeight="1">
      <c r="B11" s="418" t="s">
        <v>166</v>
      </c>
      <c r="C11" s="122"/>
      <c r="D11" s="123"/>
      <c r="E11" s="124"/>
      <c r="F11" s="124"/>
      <c r="G11" s="125"/>
      <c r="H11" s="126"/>
      <c r="I11" s="126"/>
    </row>
    <row r="12" spans="1:10" ht="20" customHeight="1">
      <c r="A12" s="47"/>
      <c r="C12" s="128"/>
      <c r="D12" s="105" t="s">
        <v>174</v>
      </c>
      <c r="E12" s="462" t="s">
        <v>176</v>
      </c>
      <c r="F12" s="463"/>
      <c r="G12" s="463"/>
      <c r="H12" s="463"/>
      <c r="I12" s="47" t="s">
        <v>122</v>
      </c>
      <c r="J12" s="47"/>
    </row>
    <row r="13" spans="1:10" ht="20" customHeight="1">
      <c r="A13" s="47"/>
      <c r="B13" s="47"/>
      <c r="C13" s="47"/>
      <c r="D13" s="130" t="s">
        <v>175</v>
      </c>
      <c r="E13" s="464" t="s">
        <v>167</v>
      </c>
      <c r="F13" s="465"/>
      <c r="G13" s="465"/>
      <c r="H13" s="465"/>
      <c r="I13" s="132" t="s">
        <v>123</v>
      </c>
      <c r="J13" s="47"/>
    </row>
    <row r="14" spans="1:10" ht="20" customHeight="1">
      <c r="A14" s="47"/>
      <c r="B14" s="47"/>
      <c r="C14" s="47"/>
      <c r="D14" s="47"/>
      <c r="F14" s="47"/>
      <c r="G14" s="47"/>
      <c r="H14" s="47"/>
      <c r="I14" s="47"/>
      <c r="J14" s="47"/>
    </row>
    <row r="15" spans="1:10" ht="20" customHeight="1">
      <c r="A15" s="47"/>
      <c r="B15" s="47"/>
      <c r="C15" s="47"/>
      <c r="D15" s="47"/>
      <c r="E15" s="87"/>
      <c r="F15" s="47"/>
      <c r="G15" s="47"/>
      <c r="H15" s="47"/>
      <c r="I15" s="47"/>
      <c r="J15" s="47"/>
    </row>
    <row r="16" spans="1:10" ht="20" customHeight="1">
      <c r="A16" s="47"/>
      <c r="B16" s="47"/>
      <c r="C16" s="47"/>
      <c r="D16" s="47"/>
      <c r="E16" s="87"/>
      <c r="F16" s="47"/>
      <c r="G16" s="47"/>
      <c r="H16" s="47"/>
      <c r="I16" s="47"/>
      <c r="J16" s="47"/>
    </row>
    <row r="17" spans="3:7" ht="15" customHeight="1">
      <c r="G17" s="129"/>
    </row>
    <row r="18" spans="3:7" ht="20" customHeight="1"/>
    <row r="19" spans="3:7" ht="20" customHeight="1"/>
    <row r="20" spans="3:7" ht="20" customHeight="1"/>
    <row r="21" spans="3:7" ht="20" customHeight="1"/>
    <row r="22" spans="3:7" ht="20" customHeight="1"/>
    <row r="23" spans="3:7" ht="20" customHeight="1">
      <c r="C23" s="47"/>
    </row>
    <row r="24" spans="3:7" ht="20" customHeight="1"/>
    <row r="25" spans="3:7" ht="20" customHeight="1"/>
    <row r="26" spans="3:7" ht="20" customHeight="1"/>
    <row r="27" spans="3:7" ht="20" customHeight="1"/>
    <row r="33" ht="20" customHeight="1"/>
    <row r="34" ht="20" customHeight="1"/>
    <row r="35" ht="20" customHeight="1"/>
    <row r="36" ht="20" customHeight="1"/>
    <row r="37" ht="20" customHeight="1"/>
    <row r="38" ht="20" customHeight="1"/>
    <row r="39" ht="20" customHeight="1"/>
    <row r="40" ht="20" customHeight="1"/>
    <row r="46" ht="30" customHeight="1"/>
    <row r="47" ht="20" customHeight="1"/>
    <row r="48" ht="20" customHeight="1"/>
    <row r="49" ht="20" customHeight="1"/>
    <row r="50" ht="20" customHeight="1"/>
    <row r="51" ht="20" customHeight="1"/>
    <row r="52" ht="20" customHeight="1"/>
    <row r="53" ht="20" customHeight="1"/>
    <row r="54" ht="20" customHeight="1"/>
    <row r="55" ht="20" customHeight="1"/>
    <row r="56" ht="20" customHeight="1"/>
    <row r="57" ht="20" customHeight="1"/>
    <row r="58" ht="20" customHeight="1"/>
    <row r="59" ht="20" customHeight="1"/>
    <row r="64" ht="165.5" customHeight="1"/>
    <row r="67" ht="43.5" customHeight="1"/>
    <row r="74" ht="20" customHeight="1"/>
    <row r="75" ht="20" customHeight="1"/>
  </sheetData>
  <mergeCells count="5">
    <mergeCell ref="E12:H12"/>
    <mergeCell ref="E13:H13"/>
    <mergeCell ref="B9:D9"/>
    <mergeCell ref="H2:I2"/>
    <mergeCell ref="B2:E2"/>
  </mergeCells>
  <hyperlinks>
    <hyperlink ref="H2:I2" location="Riepilogo!C2" display="Torna al Riepilogo" xr:uid="{00000000-0004-0000-0100-000000000000}"/>
    <hyperlink ref="G2" location="'Passaggio 2'!A1" display="  Passaggio 2 &gt;&gt;" xr:uid="{00000000-0004-0000-0100-000001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H61"/>
  <sheetViews>
    <sheetView showGridLines="0" zoomScale="110" zoomScaleNormal="110" workbookViewId="0">
      <selection activeCell="B2" sqref="B2:D2"/>
    </sheetView>
  </sheetViews>
  <sheetFormatPr baseColWidth="10" defaultRowHeight="13"/>
  <cols>
    <col min="1" max="1" width="2.6640625" customWidth="1"/>
    <col min="2" max="2" width="11.6640625" customWidth="1"/>
    <col min="3" max="3" width="40.6640625" customWidth="1"/>
    <col min="4" max="4" width="26.6640625" customWidth="1"/>
    <col min="5" max="7" width="18.6640625" customWidth="1"/>
  </cols>
  <sheetData>
    <row r="1" spans="1:8" ht="12.5" customHeight="1">
      <c r="A1" s="47"/>
      <c r="B1" s="47"/>
      <c r="C1" s="47"/>
      <c r="D1" s="47"/>
      <c r="E1" s="47"/>
      <c r="F1" s="47"/>
      <c r="G1" s="47"/>
      <c r="H1" s="47"/>
    </row>
    <row r="2" spans="1:8" ht="20" customHeight="1">
      <c r="A2" s="47"/>
      <c r="B2" s="468" t="s">
        <v>215</v>
      </c>
      <c r="C2" s="468"/>
      <c r="D2" s="468"/>
      <c r="E2" s="420" t="s">
        <v>216</v>
      </c>
      <c r="F2" s="339" t="s">
        <v>217</v>
      </c>
      <c r="G2" s="339" t="s">
        <v>187</v>
      </c>
      <c r="H2" s="47"/>
    </row>
    <row r="3" spans="1:8" ht="15" customHeight="1" thickBot="1"/>
    <row r="4" spans="1:8" ht="20" customHeight="1" thickTop="1">
      <c r="B4" s="133" t="s">
        <v>162</v>
      </c>
      <c r="C4" s="134" t="s">
        <v>45</v>
      </c>
      <c r="D4" s="135" t="s">
        <v>219</v>
      </c>
      <c r="E4" s="135" t="s">
        <v>220</v>
      </c>
      <c r="F4" s="135" t="s">
        <v>221</v>
      </c>
      <c r="G4" s="136" t="s">
        <v>224</v>
      </c>
    </row>
    <row r="5" spans="1:8" ht="70" customHeight="1" thickBot="1">
      <c r="B5" s="137" t="s">
        <v>218</v>
      </c>
      <c r="C5" s="138"/>
      <c r="D5" s="139"/>
      <c r="E5" s="140"/>
      <c r="F5" s="140" t="s">
        <v>222</v>
      </c>
      <c r="G5" s="141" t="s">
        <v>223</v>
      </c>
    </row>
    <row r="6" spans="1:8" ht="20" customHeight="1" thickTop="1">
      <c r="B6" s="142" t="s">
        <v>164</v>
      </c>
      <c r="C6" s="104" t="s">
        <v>225</v>
      </c>
      <c r="D6" s="143" t="s">
        <v>54</v>
      </c>
      <c r="E6" s="143"/>
      <c r="F6" s="143"/>
      <c r="G6" s="144"/>
    </row>
    <row r="7" spans="1:8" ht="20" customHeight="1">
      <c r="B7" s="145" t="s">
        <v>164</v>
      </c>
      <c r="C7" s="114" t="s">
        <v>226</v>
      </c>
      <c r="D7" s="146"/>
      <c r="E7" s="146"/>
      <c r="F7" s="146"/>
      <c r="G7" s="147"/>
    </row>
    <row r="8" spans="1:8" ht="20" customHeight="1">
      <c r="B8" s="148" t="s">
        <v>164</v>
      </c>
      <c r="C8" s="104" t="s">
        <v>227</v>
      </c>
      <c r="D8" s="143"/>
      <c r="E8" s="143" t="s">
        <v>56</v>
      </c>
      <c r="F8" s="143"/>
      <c r="G8" s="144"/>
    </row>
    <row r="9" spans="1:8" ht="20" customHeight="1">
      <c r="B9" s="149" t="s">
        <v>164</v>
      </c>
      <c r="C9" s="150" t="s">
        <v>228</v>
      </c>
      <c r="D9" s="151" t="s">
        <v>56</v>
      </c>
      <c r="E9" s="151"/>
      <c r="F9" s="151"/>
      <c r="G9" s="152"/>
    </row>
    <row r="10" spans="1:8" ht="20" customHeight="1">
      <c r="B10" s="153" t="s">
        <v>165</v>
      </c>
      <c r="C10" s="104" t="s">
        <v>225</v>
      </c>
      <c r="D10" s="155" t="s">
        <v>58</v>
      </c>
      <c r="E10" s="155" t="s">
        <v>59</v>
      </c>
      <c r="F10" s="155"/>
      <c r="G10" s="156" t="s">
        <v>54</v>
      </c>
    </row>
    <row r="11" spans="1:8" ht="20" customHeight="1">
      <c r="B11" s="157" t="s">
        <v>165</v>
      </c>
      <c r="C11" s="114" t="s">
        <v>226</v>
      </c>
      <c r="D11" s="159" t="s">
        <v>54</v>
      </c>
      <c r="E11" s="159"/>
      <c r="F11" s="159"/>
      <c r="G11" s="160"/>
    </row>
    <row r="12" spans="1:8" ht="20" customHeight="1">
      <c r="B12" s="153" t="s">
        <v>165</v>
      </c>
      <c r="C12" s="104" t="s">
        <v>227</v>
      </c>
      <c r="D12" s="155"/>
      <c r="E12" s="161" t="s">
        <v>54</v>
      </c>
      <c r="F12" s="155" t="s">
        <v>60</v>
      </c>
      <c r="G12" s="156"/>
    </row>
    <row r="13" spans="1:8" ht="20" customHeight="1">
      <c r="B13" s="162" t="s">
        <v>165</v>
      </c>
      <c r="C13" s="150" t="s">
        <v>228</v>
      </c>
      <c r="D13" s="164" t="s">
        <v>58</v>
      </c>
      <c r="E13" s="165"/>
      <c r="F13" s="164"/>
      <c r="G13" s="166"/>
    </row>
    <row r="15" spans="1:8" ht="14">
      <c r="B15" s="630" t="s">
        <v>229</v>
      </c>
      <c r="C15" s="630"/>
      <c r="D15" s="630"/>
      <c r="E15" s="630"/>
      <c r="F15" s="630"/>
      <c r="G15" s="630"/>
    </row>
    <row r="16" spans="1:8" ht="14" thickBot="1"/>
    <row r="17" spans="2:8" ht="14" thickTop="1">
      <c r="B17" s="133" t="s">
        <v>162</v>
      </c>
      <c r="C17" s="134" t="s">
        <v>45</v>
      </c>
      <c r="D17" s="135" t="s">
        <v>219</v>
      </c>
      <c r="E17" s="135" t="s">
        <v>220</v>
      </c>
      <c r="F17" s="135" t="s">
        <v>221</v>
      </c>
      <c r="G17" s="136" t="s">
        <v>224</v>
      </c>
    </row>
    <row r="18" spans="2:8" ht="66" thickBot="1">
      <c r="B18" s="137" t="s">
        <v>218</v>
      </c>
      <c r="C18" s="138"/>
      <c r="D18" s="139"/>
      <c r="E18" s="140"/>
      <c r="F18" s="140" t="s">
        <v>222</v>
      </c>
      <c r="G18" s="141" t="s">
        <v>223</v>
      </c>
    </row>
    <row r="19" spans="2:8" ht="20" customHeight="1" thickTop="1">
      <c r="B19" s="142" t="s">
        <v>164</v>
      </c>
      <c r="C19" s="104" t="s">
        <v>225</v>
      </c>
      <c r="D19" s="143" t="s">
        <v>124</v>
      </c>
      <c r="E19" s="143"/>
      <c r="F19" s="143"/>
      <c r="G19" s="144"/>
    </row>
    <row r="20" spans="2:8" ht="20" customHeight="1">
      <c r="B20" s="145" t="s">
        <v>164</v>
      </c>
      <c r="C20" s="114" t="s">
        <v>226</v>
      </c>
      <c r="D20" s="146"/>
      <c r="E20" s="146"/>
      <c r="F20" s="146"/>
      <c r="G20" s="147"/>
    </row>
    <row r="21" spans="2:8" ht="20" customHeight="1">
      <c r="B21" s="148" t="s">
        <v>164</v>
      </c>
      <c r="C21" s="104" t="s">
        <v>227</v>
      </c>
      <c r="D21" s="143"/>
      <c r="E21" s="143" t="s">
        <v>63</v>
      </c>
      <c r="F21" s="143"/>
      <c r="G21" s="144"/>
    </row>
    <row r="22" spans="2:8" ht="20" customHeight="1">
      <c r="B22" s="149" t="s">
        <v>164</v>
      </c>
      <c r="C22" s="150" t="s">
        <v>228</v>
      </c>
      <c r="D22" s="146" t="s">
        <v>63</v>
      </c>
      <c r="E22" s="151"/>
      <c r="F22" s="151"/>
      <c r="G22" s="152"/>
    </row>
    <row r="23" spans="2:8" ht="20" customHeight="1">
      <c r="B23" s="153" t="s">
        <v>165</v>
      </c>
      <c r="C23" s="104" t="s">
        <v>225</v>
      </c>
      <c r="D23" s="167" t="s">
        <v>125</v>
      </c>
      <c r="E23" s="155" t="s">
        <v>65</v>
      </c>
      <c r="F23" s="155"/>
      <c r="G23" s="168" t="s">
        <v>66</v>
      </c>
      <c r="H23" s="169"/>
    </row>
    <row r="24" spans="2:8" ht="20" customHeight="1">
      <c r="B24" s="157" t="s">
        <v>165</v>
      </c>
      <c r="C24" s="114" t="s">
        <v>226</v>
      </c>
      <c r="D24" s="159" t="s">
        <v>66</v>
      </c>
      <c r="E24" s="159"/>
      <c r="F24" s="159"/>
      <c r="G24" s="160"/>
    </row>
    <row r="25" spans="2:8" ht="20" customHeight="1">
      <c r="B25" s="153" t="s">
        <v>165</v>
      </c>
      <c r="C25" s="104" t="s">
        <v>227</v>
      </c>
      <c r="D25" s="155"/>
      <c r="E25" s="155" t="s">
        <v>66</v>
      </c>
      <c r="F25" s="155" t="s">
        <v>67</v>
      </c>
      <c r="G25" s="156"/>
    </row>
    <row r="26" spans="2:8" ht="20" customHeight="1">
      <c r="B26" s="162" t="s">
        <v>165</v>
      </c>
      <c r="C26" s="150" t="s">
        <v>228</v>
      </c>
      <c r="D26" s="164" t="s">
        <v>68</v>
      </c>
      <c r="E26" s="165"/>
      <c r="F26" s="164"/>
      <c r="G26" s="166"/>
    </row>
    <row r="32" spans="2:8" ht="30" customHeight="1"/>
    <row r="33" ht="20" customHeight="1"/>
    <row r="34" ht="20" customHeight="1"/>
    <row r="35" ht="20" customHeight="1"/>
    <row r="36" ht="20" customHeight="1"/>
    <row r="37" ht="20" customHeight="1"/>
    <row r="38" ht="20" customHeight="1"/>
    <row r="39" ht="20" customHeight="1"/>
    <row r="40" ht="20" customHeight="1"/>
    <row r="41" ht="20" customHeight="1"/>
    <row r="42" ht="20" customHeight="1"/>
    <row r="43" ht="20" customHeight="1"/>
    <row r="44" ht="20" customHeight="1"/>
    <row r="45" ht="20" customHeight="1"/>
    <row r="50" ht="165.5" customHeight="1"/>
    <row r="53" ht="43.5" customHeight="1"/>
    <row r="60" ht="20" customHeight="1"/>
    <row r="61" ht="20" customHeight="1"/>
  </sheetData>
  <mergeCells count="2">
    <mergeCell ref="B15:G15"/>
    <mergeCell ref="B2:D2"/>
  </mergeCells>
  <hyperlinks>
    <hyperlink ref="E2" location="'Passaggio 1'!A1" display="&lt;&lt; Passaggio 1  " xr:uid="{00000000-0004-0000-0200-000000000000}"/>
    <hyperlink ref="F2" location="'Passaggio 3'!A1" display="  Passaggio 3 &gt;&gt;" xr:uid="{00000000-0004-0000-0200-000001000000}"/>
    <hyperlink ref="G2" location="Riepilogo!C2" display="Torna al Riepilogo" xr:uid="{12658D78-302D-224F-8F83-6865C4E652B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B2:G35"/>
  <sheetViews>
    <sheetView showGridLines="0" zoomScale="110" zoomScaleNormal="110" workbookViewId="0">
      <selection activeCell="B2" sqref="B2:C2"/>
    </sheetView>
  </sheetViews>
  <sheetFormatPr baseColWidth="10" defaultRowHeight="13"/>
  <cols>
    <col min="1" max="1" width="2.6640625" customWidth="1"/>
    <col min="2" max="2" width="35.83203125" customWidth="1"/>
    <col min="3" max="5" width="12.6640625" customWidth="1"/>
  </cols>
  <sheetData>
    <row r="2" spans="2:7" ht="20" customHeight="1">
      <c r="B2" s="469" t="s">
        <v>232</v>
      </c>
      <c r="C2" s="469"/>
      <c r="D2" s="420" t="s">
        <v>230</v>
      </c>
      <c r="E2" s="339" t="s">
        <v>231</v>
      </c>
      <c r="F2" s="466" t="s">
        <v>187</v>
      </c>
      <c r="G2" s="466"/>
    </row>
    <row r="3" spans="2:7">
      <c r="B3" s="128"/>
    </row>
    <row r="4" spans="2:7">
      <c r="B4" s="478" t="s">
        <v>240</v>
      </c>
      <c r="C4" s="478"/>
      <c r="D4" s="478"/>
      <c r="E4" s="478"/>
      <c r="F4" s="478"/>
      <c r="G4" s="478"/>
    </row>
    <row r="5" spans="2:7" ht="14" thickBot="1"/>
    <row r="6" spans="2:7" ht="30" customHeight="1" thickTop="1" thickBot="1">
      <c r="B6" s="5" t="s">
        <v>241</v>
      </c>
      <c r="C6" s="484" t="s">
        <v>170</v>
      </c>
      <c r="D6" s="484"/>
      <c r="E6" s="485"/>
      <c r="F6" s="7" t="s">
        <v>234</v>
      </c>
      <c r="G6" s="8" t="s">
        <v>233</v>
      </c>
    </row>
    <row r="7" spans="2:7" ht="20" customHeight="1">
      <c r="B7" s="12" t="s">
        <v>191</v>
      </c>
      <c r="C7" s="486" t="s">
        <v>235</v>
      </c>
      <c r="D7" s="486"/>
      <c r="E7" s="487"/>
      <c r="F7" s="14">
        <f>SUM(F8:F10)</f>
        <v>21</v>
      </c>
      <c r="G7" s="170">
        <f>SUM(G8:G10)</f>
        <v>722</v>
      </c>
    </row>
    <row r="8" spans="2:7" ht="20" customHeight="1">
      <c r="B8" s="479" t="s">
        <v>191</v>
      </c>
      <c r="C8" s="472" t="s">
        <v>236</v>
      </c>
      <c r="D8" s="472"/>
      <c r="E8" s="473"/>
      <c r="F8" s="18">
        <f t="shared" ref="F8:G10" si="0">SUM(F11,F14,F17)</f>
        <v>17</v>
      </c>
      <c r="G8" s="19">
        <f t="shared" si="0"/>
        <v>602</v>
      </c>
    </row>
    <row r="9" spans="2:7" ht="20" customHeight="1">
      <c r="B9" s="479"/>
      <c r="C9" s="472" t="s">
        <v>237</v>
      </c>
      <c r="D9" s="472"/>
      <c r="E9" s="473"/>
      <c r="F9" s="18">
        <f t="shared" si="0"/>
        <v>4</v>
      </c>
      <c r="G9" s="19">
        <f t="shared" si="0"/>
        <v>120</v>
      </c>
    </row>
    <row r="10" spans="2:7" ht="20" customHeight="1">
      <c r="B10" s="480"/>
      <c r="C10" s="474" t="s">
        <v>238</v>
      </c>
      <c r="D10" s="474"/>
      <c r="E10" s="475"/>
      <c r="F10" s="21">
        <f t="shared" si="0"/>
        <v>0</v>
      </c>
      <c r="G10" s="22">
        <f t="shared" si="0"/>
        <v>0</v>
      </c>
    </row>
    <row r="11" spans="2:7" ht="20" customHeight="1">
      <c r="B11" s="481" t="s">
        <v>251</v>
      </c>
      <c r="C11" s="472" t="s">
        <v>236</v>
      </c>
      <c r="D11" s="472"/>
      <c r="E11" s="473"/>
      <c r="F11" s="171">
        <v>11</v>
      </c>
      <c r="G11" s="172">
        <v>390</v>
      </c>
    </row>
    <row r="12" spans="2:7" ht="20" customHeight="1">
      <c r="B12" s="482"/>
      <c r="C12" s="472" t="s">
        <v>237</v>
      </c>
      <c r="D12" s="472"/>
      <c r="E12" s="473"/>
      <c r="F12" s="171">
        <v>2</v>
      </c>
      <c r="G12" s="172">
        <v>60</v>
      </c>
    </row>
    <row r="13" spans="2:7" ht="20" customHeight="1">
      <c r="B13" s="483"/>
      <c r="C13" s="474" t="s">
        <v>238</v>
      </c>
      <c r="D13" s="474"/>
      <c r="E13" s="475"/>
      <c r="F13" s="173">
        <v>0</v>
      </c>
      <c r="G13" s="174">
        <v>0</v>
      </c>
    </row>
    <row r="14" spans="2:7" ht="20" customHeight="1">
      <c r="B14" s="482" t="s">
        <v>239</v>
      </c>
      <c r="C14" s="472" t="s">
        <v>236</v>
      </c>
      <c r="D14" s="472"/>
      <c r="E14" s="473"/>
      <c r="F14" s="171">
        <v>3</v>
      </c>
      <c r="G14" s="172">
        <v>106</v>
      </c>
    </row>
    <row r="15" spans="2:7" ht="20" customHeight="1">
      <c r="B15" s="482"/>
      <c r="C15" s="472" t="s">
        <v>237</v>
      </c>
      <c r="D15" s="472"/>
      <c r="E15" s="473"/>
      <c r="F15" s="171">
        <v>1</v>
      </c>
      <c r="G15" s="172">
        <v>30</v>
      </c>
    </row>
    <row r="16" spans="2:7" ht="20" customHeight="1">
      <c r="B16" s="483"/>
      <c r="C16" s="474" t="s">
        <v>238</v>
      </c>
      <c r="D16" s="474"/>
      <c r="E16" s="475"/>
      <c r="F16" s="173">
        <v>0</v>
      </c>
      <c r="G16" s="174">
        <v>0</v>
      </c>
    </row>
    <row r="17" spans="2:7" ht="20" customHeight="1">
      <c r="B17" s="476" t="s">
        <v>314</v>
      </c>
      <c r="C17" s="472" t="s">
        <v>236</v>
      </c>
      <c r="D17" s="472"/>
      <c r="E17" s="473"/>
      <c r="F17" s="171">
        <v>3</v>
      </c>
      <c r="G17" s="172">
        <v>106</v>
      </c>
    </row>
    <row r="18" spans="2:7" ht="20" customHeight="1">
      <c r="B18" s="476"/>
      <c r="C18" s="472" t="s">
        <v>237</v>
      </c>
      <c r="D18" s="472"/>
      <c r="E18" s="473"/>
      <c r="F18" s="171">
        <v>1</v>
      </c>
      <c r="G18" s="172">
        <v>30</v>
      </c>
    </row>
    <row r="19" spans="2:7" ht="20" customHeight="1" thickBot="1">
      <c r="B19" s="477"/>
      <c r="C19" s="470" t="s">
        <v>238</v>
      </c>
      <c r="D19" s="470"/>
      <c r="E19" s="471"/>
      <c r="F19" s="175">
        <v>0</v>
      </c>
      <c r="G19" s="176">
        <v>0</v>
      </c>
    </row>
    <row r="20" spans="2:7" ht="14" thickTop="1">
      <c r="C20" s="422"/>
      <c r="D20" s="422"/>
    </row>
    <row r="24" spans="2:7" ht="165.5" customHeight="1"/>
    <row r="27" spans="2:7" ht="43.5" customHeight="1"/>
    <row r="34" ht="20" customHeight="1"/>
    <row r="35" ht="20" customHeight="1"/>
  </sheetData>
  <mergeCells count="21">
    <mergeCell ref="C11:E11"/>
    <mergeCell ref="C10:E10"/>
    <mergeCell ref="C9:E9"/>
    <mergeCell ref="C8:E8"/>
    <mergeCell ref="C7:E7"/>
    <mergeCell ref="F2:G2"/>
    <mergeCell ref="B2:C2"/>
    <mergeCell ref="C19:E19"/>
    <mergeCell ref="C18:E18"/>
    <mergeCell ref="C17:E17"/>
    <mergeCell ref="C16:E16"/>
    <mergeCell ref="C15:E15"/>
    <mergeCell ref="C14:E14"/>
    <mergeCell ref="C13:E13"/>
    <mergeCell ref="C12:E12"/>
    <mergeCell ref="B17:B19"/>
    <mergeCell ref="B4:G4"/>
    <mergeCell ref="B8:B10"/>
    <mergeCell ref="B11:B13"/>
    <mergeCell ref="B14:B16"/>
    <mergeCell ref="C6:E6"/>
  </mergeCells>
  <hyperlinks>
    <hyperlink ref="F2:G2" location="Riepilogo!C2" display="Torna al Riepilogo" xr:uid="{00000000-0004-0000-0300-000000000000}"/>
    <hyperlink ref="D2" location="'Passaggio 2'!A1" display="&lt;&lt; Passaggio 2  " xr:uid="{00000000-0004-0000-0300-000001000000}"/>
    <hyperlink ref="E2" location="'Passaggio 4'!A1" display="  Passaggio 4 &gt;&gt;" xr:uid="{00000000-0004-0000-0300-000002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B2:F16"/>
  <sheetViews>
    <sheetView showGridLines="0" zoomScale="110" zoomScaleNormal="110" workbookViewId="0">
      <selection activeCell="B2" sqref="B2"/>
    </sheetView>
  </sheetViews>
  <sheetFormatPr baseColWidth="10" defaultRowHeight="13"/>
  <cols>
    <col min="1" max="1" width="2.6640625" customWidth="1"/>
    <col min="2" max="2" width="60.6640625" customWidth="1"/>
    <col min="3" max="5" width="13.6640625" customWidth="1"/>
  </cols>
  <sheetData>
    <row r="2" spans="2:6" ht="20" customHeight="1">
      <c r="B2" s="128" t="s">
        <v>242</v>
      </c>
      <c r="C2" s="420" t="s">
        <v>243</v>
      </c>
      <c r="D2" s="339" t="s">
        <v>245</v>
      </c>
      <c r="E2" s="466" t="s">
        <v>187</v>
      </c>
      <c r="F2" s="466"/>
    </row>
    <row r="3" spans="2:6">
      <c r="B3" s="128"/>
      <c r="C3" s="128"/>
      <c r="D3" s="128"/>
      <c r="E3" s="128"/>
    </row>
    <row r="4" spans="2:6" ht="165.5" customHeight="1">
      <c r="B4" s="488" t="s">
        <v>315</v>
      </c>
      <c r="C4" s="489"/>
      <c r="D4" s="489"/>
      <c r="E4" s="489"/>
      <c r="F4" s="490"/>
    </row>
    <row r="5" spans="2:6">
      <c r="B5" s="177"/>
      <c r="C5" s="177"/>
      <c r="D5" s="177"/>
      <c r="E5" s="177"/>
    </row>
    <row r="6" spans="2:6" ht="14" thickBot="1">
      <c r="B6" s="178" t="s">
        <v>316</v>
      </c>
      <c r="C6" s="178"/>
      <c r="D6" s="178"/>
      <c r="E6" s="178"/>
    </row>
    <row r="7" spans="2:6" ht="43.5" customHeight="1" thickTop="1" thickBot="1">
      <c r="B7" s="491" t="s">
        <v>246</v>
      </c>
      <c r="C7" s="492"/>
      <c r="D7" s="492"/>
      <c r="E7" s="492"/>
      <c r="F7" s="493"/>
    </row>
    <row r="8" spans="2:6" ht="14" thickTop="1"/>
    <row r="10" spans="2:6" ht="14">
      <c r="B10" s="417" t="s">
        <v>247</v>
      </c>
      <c r="C10" s="179"/>
      <c r="D10" s="179"/>
    </row>
    <row r="12" spans="2:6">
      <c r="B12" s="478" t="s">
        <v>248</v>
      </c>
      <c r="C12" s="478"/>
      <c r="D12" s="478"/>
      <c r="E12" s="478"/>
      <c r="F12" s="478"/>
    </row>
    <row r="13" spans="2:6" ht="14" thickBot="1">
      <c r="B13" s="180"/>
      <c r="C13" s="243"/>
      <c r="D13" s="243"/>
      <c r="E13" s="180"/>
    </row>
    <row r="14" spans="2:6" ht="20" customHeight="1" thickTop="1">
      <c r="B14" s="181" t="s">
        <v>249</v>
      </c>
      <c r="C14" s="181"/>
      <c r="D14" s="181"/>
      <c r="E14" s="48"/>
      <c r="F14" s="52">
        <v>200000</v>
      </c>
    </row>
    <row r="15" spans="2:6" ht="20" customHeight="1" thickBot="1">
      <c r="B15" s="182" t="s">
        <v>250</v>
      </c>
      <c r="C15" s="182"/>
      <c r="D15" s="182"/>
      <c r="E15" s="183" t="s">
        <v>126</v>
      </c>
      <c r="F15" s="56">
        <v>5000</v>
      </c>
    </row>
    <row r="16" spans="2:6" ht="14" thickTop="1"/>
  </sheetData>
  <mergeCells count="4">
    <mergeCell ref="B4:F4"/>
    <mergeCell ref="B7:F7"/>
    <mergeCell ref="B12:F12"/>
    <mergeCell ref="E2:F2"/>
  </mergeCells>
  <hyperlinks>
    <hyperlink ref="E2:F2" location="Riepilogo!C2" display="Torna al Riepilogo" xr:uid="{00000000-0004-0000-0400-000000000000}"/>
    <hyperlink ref="C2" location="'Passaggio 3'!A1" display="&lt;&lt; Passaggio 3  " xr:uid="{00000000-0004-0000-0400-000001000000}"/>
    <hyperlink ref="D2" location="'Esempio FIAS'!A1" display="  Esempio FIAS &gt;&gt;" xr:uid="{00000000-0004-0000-0400-000002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AL179"/>
  <sheetViews>
    <sheetView showGridLines="0" zoomScale="110" zoomScaleNormal="110" workbookViewId="0">
      <selection activeCell="B2" sqref="B2:C2"/>
    </sheetView>
  </sheetViews>
  <sheetFormatPr baseColWidth="10" defaultRowHeight="13"/>
  <cols>
    <col min="1" max="1" width="2.6640625" customWidth="1"/>
    <col min="2" max="2" width="32.6640625" style="1" customWidth="1"/>
    <col min="3" max="3" width="32.6640625" customWidth="1"/>
    <col min="4" max="4" width="13.6640625" style="184" customWidth="1"/>
    <col min="5" max="5" width="13.6640625" style="185" customWidth="1"/>
    <col min="6" max="7" width="13.6640625" customWidth="1"/>
    <col min="8" max="8" width="5.6640625" customWidth="1"/>
    <col min="9" max="38" width="10.83203125" style="186"/>
  </cols>
  <sheetData>
    <row r="1" spans="1:38">
      <c r="D1"/>
      <c r="E1"/>
    </row>
    <row r="2" spans="1:38" ht="20" customHeight="1">
      <c r="B2" s="468" t="s">
        <v>252</v>
      </c>
      <c r="C2" s="468"/>
      <c r="D2" s="420" t="s">
        <v>244</v>
      </c>
      <c r="E2" s="339" t="s">
        <v>253</v>
      </c>
      <c r="F2" s="466" t="s">
        <v>187</v>
      </c>
      <c r="G2" s="466"/>
    </row>
    <row r="3" spans="1:38" ht="12.5" customHeight="1">
      <c r="B3" s="294"/>
      <c r="D3"/>
      <c r="E3"/>
    </row>
    <row r="4" spans="1:38" ht="14" thickBot="1">
      <c r="D4"/>
      <c r="E4"/>
      <c r="F4" s="498" t="s">
        <v>258</v>
      </c>
      <c r="G4" s="498"/>
    </row>
    <row r="5" spans="1:38" s="10" customFormat="1" ht="30" customHeight="1" thickTop="1" thickBot="1">
      <c r="A5" s="4"/>
      <c r="B5" s="5" t="s">
        <v>255</v>
      </c>
      <c r="C5" s="6" t="s">
        <v>254</v>
      </c>
      <c r="D5" s="7" t="s">
        <v>257</v>
      </c>
      <c r="E5" s="8" t="s">
        <v>233</v>
      </c>
      <c r="F5" s="7" t="s">
        <v>257</v>
      </c>
      <c r="G5" s="8" t="s">
        <v>233</v>
      </c>
      <c r="H5" s="9"/>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1:38" s="13" customFormat="1" ht="20" customHeight="1">
      <c r="A6" s="11"/>
      <c r="B6" s="12" t="s">
        <v>191</v>
      </c>
      <c r="C6" s="13" t="s">
        <v>256</v>
      </c>
      <c r="D6" s="14">
        <v>354</v>
      </c>
      <c r="E6" s="15">
        <v>17151.15915236494</v>
      </c>
      <c r="F6" s="16"/>
      <c r="H6" s="11"/>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row>
    <row r="7" spans="1:38" s="17" customFormat="1" ht="20" customHeight="1">
      <c r="A7" s="11"/>
      <c r="B7" s="479" t="s">
        <v>191</v>
      </c>
      <c r="C7" s="17" t="s">
        <v>236</v>
      </c>
      <c r="D7" s="18">
        <v>152</v>
      </c>
      <c r="E7" s="19">
        <v>7009.9014519640614</v>
      </c>
      <c r="F7" s="18"/>
      <c r="H7" s="11"/>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row>
    <row r="8" spans="1:38" s="17" customFormat="1" ht="20" customHeight="1">
      <c r="A8" s="11"/>
      <c r="B8" s="479"/>
      <c r="C8" s="17" t="s">
        <v>237</v>
      </c>
      <c r="D8" s="18">
        <v>148</v>
      </c>
      <c r="E8" s="19">
        <v>8865.4487635749938</v>
      </c>
      <c r="F8" s="18"/>
      <c r="H8" s="11"/>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row>
    <row r="9" spans="1:38" s="20" customFormat="1" ht="20" customHeight="1">
      <c r="A9" s="11"/>
      <c r="B9" s="480"/>
      <c r="C9" s="20" t="s">
        <v>238</v>
      </c>
      <c r="D9" s="21">
        <v>54</v>
      </c>
      <c r="E9" s="22">
        <v>1275.8089368258861</v>
      </c>
      <c r="F9" s="21"/>
      <c r="G9" s="17"/>
      <c r="H9" s="11"/>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row>
    <row r="10" spans="1:38" s="11" customFormat="1" ht="20" customHeight="1">
      <c r="B10" s="481" t="s">
        <v>251</v>
      </c>
      <c r="C10" s="423" t="s">
        <v>236</v>
      </c>
      <c r="D10" s="23">
        <v>25</v>
      </c>
      <c r="E10" s="24">
        <v>1138.6029637238969</v>
      </c>
      <c r="F10" s="500" t="s">
        <v>259</v>
      </c>
      <c r="G10" s="502" t="s">
        <v>9</v>
      </c>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row>
    <row r="11" spans="1:38" s="11" customFormat="1" ht="20" customHeight="1">
      <c r="B11" s="499"/>
      <c r="C11" s="423" t="s">
        <v>237</v>
      </c>
      <c r="D11" s="23">
        <v>22</v>
      </c>
      <c r="E11" s="24">
        <v>1171.1381897563838</v>
      </c>
      <c r="F11" s="501"/>
      <c r="G11" s="503"/>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row>
    <row r="12" spans="1:38" s="25" customFormat="1" ht="20" customHeight="1">
      <c r="A12" s="11"/>
      <c r="B12" s="499"/>
      <c r="C12" s="426" t="s">
        <v>238</v>
      </c>
      <c r="D12" s="23">
        <v>3</v>
      </c>
      <c r="E12" s="24">
        <v>27.734976887519259</v>
      </c>
      <c r="F12" s="501"/>
      <c r="G12" s="503"/>
      <c r="H12" s="11"/>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row>
    <row r="13" spans="1:38" s="11" customFormat="1" ht="1.5" customHeight="1">
      <c r="B13" s="26"/>
      <c r="C13" s="427"/>
      <c r="D13" s="27"/>
      <c r="E13" s="28"/>
      <c r="F13" s="501"/>
      <c r="G13" s="503"/>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row>
    <row r="14" spans="1:38" s="11" customFormat="1" ht="1.5" customHeight="1">
      <c r="B14" s="29"/>
      <c r="C14" s="425"/>
      <c r="D14" s="30"/>
      <c r="E14" s="31"/>
      <c r="F14" s="501"/>
      <c r="G14" s="503"/>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row>
    <row r="15" spans="1:38" s="11" customFormat="1" ht="20" customHeight="1">
      <c r="B15" s="482" t="s">
        <v>239</v>
      </c>
      <c r="C15" s="423" t="s">
        <v>236</v>
      </c>
      <c r="D15" s="32">
        <v>44</v>
      </c>
      <c r="E15" s="33">
        <v>2152.5221551010395</v>
      </c>
      <c r="F15" s="501"/>
      <c r="G15" s="503"/>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row>
    <row r="16" spans="1:38" s="11" customFormat="1" ht="20" customHeight="1">
      <c r="B16" s="482"/>
      <c r="C16" s="428" t="s">
        <v>237</v>
      </c>
      <c r="D16" s="32">
        <v>65</v>
      </c>
      <c r="E16" s="33">
        <v>3636.0187114763726</v>
      </c>
      <c r="F16" s="501"/>
      <c r="G16" s="503"/>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row>
    <row r="17" spans="1:38" s="25" customFormat="1" ht="20" customHeight="1">
      <c r="A17" s="11"/>
      <c r="B17" s="482"/>
      <c r="C17" s="426" t="s">
        <v>238</v>
      </c>
      <c r="D17" s="32">
        <v>4</v>
      </c>
      <c r="E17" s="33">
        <v>36.97996918335901</v>
      </c>
      <c r="F17" s="501"/>
      <c r="G17" s="503"/>
      <c r="H17" s="11"/>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row>
    <row r="18" spans="1:38" s="34" customFormat="1" ht="1.5" customHeight="1">
      <c r="B18" s="26"/>
      <c r="C18" s="35"/>
      <c r="D18" s="36"/>
      <c r="E18" s="37"/>
      <c r="F18" s="38"/>
      <c r="G18" s="3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row>
    <row r="19" spans="1:38" s="34" customFormat="1" ht="1.5" customHeight="1">
      <c r="B19" s="29"/>
      <c r="C19" s="40"/>
      <c r="D19" s="41"/>
      <c r="E19" s="42"/>
      <c r="F19" s="41"/>
      <c r="G19" s="43"/>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row>
    <row r="20" spans="1:38" s="11" customFormat="1" ht="20" customHeight="1">
      <c r="B20" s="476" t="s">
        <v>314</v>
      </c>
      <c r="C20" s="423" t="s">
        <v>236</v>
      </c>
      <c r="D20" s="18">
        <v>83</v>
      </c>
      <c r="E20" s="19">
        <v>3718.7763331391252</v>
      </c>
      <c r="F20" s="494" t="s">
        <v>12</v>
      </c>
      <c r="G20" s="496" t="s">
        <v>13</v>
      </c>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row>
    <row r="21" spans="1:38" s="11" customFormat="1" ht="20" customHeight="1">
      <c r="B21" s="476"/>
      <c r="C21" s="428" t="s">
        <v>237</v>
      </c>
      <c r="D21" s="18">
        <v>61</v>
      </c>
      <c r="E21" s="19">
        <v>4058.2918623422365</v>
      </c>
      <c r="F21" s="494"/>
      <c r="G21" s="496"/>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row>
    <row r="22" spans="1:38" s="44" customFormat="1" ht="20" customHeight="1" thickBot="1">
      <c r="A22" s="11"/>
      <c r="B22" s="477"/>
      <c r="C22" s="428" t="s">
        <v>238</v>
      </c>
      <c r="D22" s="45">
        <v>47</v>
      </c>
      <c r="E22" s="46">
        <v>1211.0939907550078</v>
      </c>
      <c r="F22" s="495"/>
      <c r="G22" s="497"/>
      <c r="H22" s="11"/>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row>
    <row r="23" spans="1:38" ht="14" thickTop="1">
      <c r="C23" s="421"/>
      <c r="D23"/>
      <c r="E23"/>
    </row>
    <row r="24" spans="1:38">
      <c r="D24"/>
      <c r="E24"/>
    </row>
    <row r="25" spans="1:38">
      <c r="B25" s="3" t="s">
        <v>260</v>
      </c>
      <c r="D25"/>
      <c r="E25"/>
    </row>
    <row r="26" spans="1:38" ht="14" thickBot="1">
      <c r="D26"/>
      <c r="E26"/>
    </row>
    <row r="27" spans="1:38" s="47" customFormat="1" ht="20" customHeight="1" thickTop="1">
      <c r="B27" s="48" t="s">
        <v>261</v>
      </c>
      <c r="C27" s="49"/>
      <c r="D27" s="49"/>
      <c r="E27" s="50"/>
      <c r="F27" s="51"/>
      <c r="G27" s="52">
        <v>190000</v>
      </c>
      <c r="H27" s="11"/>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row>
    <row r="28" spans="1:38" ht="20" customHeight="1" thickBot="1">
      <c r="B28" s="53" t="s">
        <v>262</v>
      </c>
      <c r="C28" s="54"/>
      <c r="D28" s="54"/>
      <c r="E28" s="44"/>
      <c r="F28" s="55"/>
      <c r="G28" s="56">
        <f>G27/47</f>
        <v>4042.5531914893618</v>
      </c>
      <c r="H28" s="11"/>
    </row>
    <row r="29" spans="1:38" ht="14" thickTop="1">
      <c r="D29"/>
      <c r="E29"/>
    </row>
    <row r="30" spans="1:38" ht="15" customHeight="1">
      <c r="D30"/>
      <c r="E30"/>
    </row>
    <row r="31" spans="1:38" ht="20" customHeight="1">
      <c r="A31" s="57"/>
      <c r="D31"/>
      <c r="E31"/>
    </row>
    <row r="32" spans="1:38" s="57" customFormat="1" ht="20" customHeight="1">
      <c r="B32" s="63"/>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row>
    <row r="33" spans="1:38" s="57" customFormat="1" ht="20" customHeight="1">
      <c r="B33" s="63"/>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row>
    <row r="34" spans="1:38" s="57" customFormat="1" ht="1" customHeight="1">
      <c r="B34" s="63"/>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row>
    <row r="35" spans="1:38" s="57" customFormat="1" ht="1" customHeight="1">
      <c r="A35" s="58"/>
      <c r="B35" s="63"/>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row>
    <row r="36" spans="1:38" s="57" customFormat="1" ht="20" customHeight="1">
      <c r="A36" s="58"/>
      <c r="B36" s="63"/>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row>
    <row r="37" spans="1:38" s="57" customFormat="1" ht="20" customHeight="1">
      <c r="A37" s="58"/>
      <c r="B37" s="63"/>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row>
    <row r="38" spans="1:38" s="57" customFormat="1" ht="20" customHeight="1">
      <c r="B38" s="63"/>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row>
    <row r="39" spans="1:38" ht="1" customHeight="1">
      <c r="D39"/>
      <c r="E39"/>
    </row>
    <row r="40" spans="1:38" ht="1" customHeight="1">
      <c r="D40"/>
      <c r="E40"/>
    </row>
    <row r="41" spans="1:38" ht="20" customHeight="1">
      <c r="D41"/>
      <c r="E41"/>
    </row>
    <row r="42" spans="1:38" ht="20" customHeight="1">
      <c r="D42"/>
      <c r="E42"/>
    </row>
    <row r="43" spans="1:38" s="47" customFormat="1" ht="20" customHeight="1">
      <c r="B43" s="6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row>
    <row r="44" spans="1:38" s="47" customFormat="1" ht="20" customHeight="1">
      <c r="B44" s="6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row>
    <row r="45" spans="1:38" ht="30" customHeight="1">
      <c r="D45"/>
      <c r="E45"/>
    </row>
    <row r="46" spans="1:38" ht="20" customHeight="1">
      <c r="D46"/>
      <c r="E46"/>
    </row>
    <row r="47" spans="1:38" ht="30" customHeight="1">
      <c r="D47"/>
      <c r="E47"/>
    </row>
    <row r="48" spans="1:38" ht="20" customHeight="1">
      <c r="D48"/>
      <c r="E48"/>
    </row>
    <row r="49" spans="4:5" ht="45" customHeight="1">
      <c r="D49"/>
      <c r="E49"/>
    </row>
    <row r="50" spans="4:5" ht="20" customHeight="1">
      <c r="D50"/>
      <c r="E50"/>
    </row>
    <row r="51" spans="4:5" ht="20" customHeight="1">
      <c r="D51"/>
      <c r="E51"/>
    </row>
    <row r="52" spans="4:5" ht="20" customHeight="1">
      <c r="D52"/>
      <c r="E52"/>
    </row>
    <row r="53" spans="4:5" ht="16" customHeight="1">
      <c r="D53"/>
      <c r="E53"/>
    </row>
    <row r="54" spans="4:5" ht="20" customHeight="1">
      <c r="D54"/>
      <c r="E54"/>
    </row>
    <row r="55" spans="4:5" ht="20" customHeight="1">
      <c r="D55"/>
      <c r="E55"/>
    </row>
    <row r="56" spans="4:5" ht="14.5" customHeight="1">
      <c r="D56"/>
      <c r="E56"/>
    </row>
    <row r="57" spans="4:5" ht="20" customHeight="1">
      <c r="D57"/>
      <c r="E57"/>
    </row>
    <row r="58" spans="4:5" ht="49" customHeight="1">
      <c r="D58"/>
      <c r="E58"/>
    </row>
    <row r="59" spans="4:5" ht="20" customHeight="1">
      <c r="D59"/>
      <c r="E59"/>
    </row>
    <row r="60" spans="4:5" ht="20" customHeight="1">
      <c r="D60"/>
      <c r="E60"/>
    </row>
    <row r="61" spans="4:5" ht="20" customHeight="1">
      <c r="D61"/>
      <c r="E61"/>
    </row>
    <row r="62" spans="4:5" ht="20" customHeight="1">
      <c r="D62"/>
      <c r="E62"/>
    </row>
    <row r="63" spans="4:5" ht="20" customHeight="1">
      <c r="D63"/>
      <c r="E63"/>
    </row>
    <row r="64" spans="4:5" ht="20" customHeight="1">
      <c r="D64"/>
      <c r="E64"/>
    </row>
    <row r="65" spans="4:5" ht="20" customHeight="1">
      <c r="D65"/>
      <c r="E65"/>
    </row>
    <row r="66" spans="4:5" ht="20" customHeight="1">
      <c r="D66"/>
      <c r="E66"/>
    </row>
    <row r="67" spans="4:5">
      <c r="D67"/>
      <c r="E67"/>
    </row>
    <row r="68" spans="4:5" ht="20" customHeight="1">
      <c r="D68"/>
      <c r="E68"/>
    </row>
    <row r="69" spans="4:5" ht="20" customHeight="1">
      <c r="D69"/>
      <c r="E69"/>
    </row>
    <row r="70" spans="4:5" ht="20" customHeight="1">
      <c r="D70"/>
      <c r="E70"/>
    </row>
    <row r="71" spans="4:5" ht="13" customHeight="1">
      <c r="D71"/>
      <c r="E71"/>
    </row>
    <row r="72" spans="4:5" ht="40" customHeight="1">
      <c r="D72"/>
      <c r="E72"/>
    </row>
    <row r="73" spans="4:5" ht="20" customHeight="1">
      <c r="D73"/>
      <c r="E73"/>
    </row>
    <row r="74" spans="4:5" ht="20" customHeight="1">
      <c r="D74"/>
      <c r="E74"/>
    </row>
    <row r="75" spans="4:5" ht="20" customHeight="1">
      <c r="D75"/>
      <c r="E75"/>
    </row>
    <row r="76" spans="4:5" ht="20" customHeight="1">
      <c r="D76"/>
      <c r="E76"/>
    </row>
    <row r="77" spans="4:5" ht="20" customHeight="1">
      <c r="D77"/>
      <c r="E77"/>
    </row>
    <row r="78" spans="4:5" ht="20" customHeight="1">
      <c r="D78"/>
      <c r="E78"/>
    </row>
    <row r="79" spans="4:5" ht="15" customHeight="1">
      <c r="D79"/>
      <c r="E79"/>
    </row>
    <row r="80" spans="4:5" ht="20" customHeight="1">
      <c r="D80"/>
      <c r="E80"/>
    </row>
    <row r="81" spans="4:5" ht="20" customHeight="1">
      <c r="D81"/>
      <c r="E81"/>
    </row>
    <row r="82" spans="4:5" ht="20" customHeight="1">
      <c r="D82"/>
      <c r="E82"/>
    </row>
    <row r="83" spans="4:5" ht="20" customHeight="1">
      <c r="D83"/>
      <c r="E83"/>
    </row>
    <row r="84" spans="4:5" ht="20" customHeight="1">
      <c r="D84"/>
      <c r="E84"/>
    </row>
    <row r="85" spans="4:5" ht="20" customHeight="1">
      <c r="D85"/>
      <c r="E85"/>
    </row>
    <row r="86" spans="4:5" ht="20" customHeight="1">
      <c r="D86"/>
      <c r="E86"/>
    </row>
    <row r="87" spans="4:5" ht="20" customHeight="1">
      <c r="D87"/>
      <c r="E87"/>
    </row>
    <row r="88" spans="4:5" ht="20" customHeight="1">
      <c r="D88"/>
      <c r="E88"/>
    </row>
    <row r="89" spans="4:5" ht="20" customHeight="1">
      <c r="D89"/>
      <c r="E89"/>
    </row>
    <row r="90" spans="4:5">
      <c r="D90"/>
      <c r="E90"/>
    </row>
    <row r="91" spans="4:5">
      <c r="D91"/>
      <c r="E91"/>
    </row>
    <row r="92" spans="4:5">
      <c r="D92"/>
      <c r="E92"/>
    </row>
    <row r="93" spans="4:5">
      <c r="D93"/>
      <c r="E93"/>
    </row>
    <row r="94" spans="4:5">
      <c r="D94"/>
      <c r="E94"/>
    </row>
    <row r="95" spans="4:5" ht="20" customHeight="1">
      <c r="D95"/>
      <c r="E95"/>
    </row>
    <row r="96" spans="4:5" ht="20" customHeight="1">
      <c r="D96"/>
      <c r="E96"/>
    </row>
    <row r="97" spans="4:5" ht="20" customHeight="1">
      <c r="D97"/>
      <c r="E97"/>
    </row>
    <row r="98" spans="4:5" ht="20" customHeight="1">
      <c r="D98"/>
      <c r="E98"/>
    </row>
    <row r="99" spans="4:5" ht="20" customHeight="1">
      <c r="D99"/>
      <c r="E99"/>
    </row>
    <row r="100" spans="4:5" ht="20" customHeight="1">
      <c r="D100"/>
      <c r="E100"/>
    </row>
    <row r="101" spans="4:5" ht="20" customHeight="1">
      <c r="D101"/>
      <c r="E101"/>
    </row>
    <row r="102" spans="4:5" ht="20" customHeight="1">
      <c r="D102"/>
      <c r="E102"/>
    </row>
    <row r="103" spans="4:5">
      <c r="D103"/>
      <c r="E103"/>
    </row>
    <row r="104" spans="4:5">
      <c r="D104"/>
      <c r="E104"/>
    </row>
    <row r="105" spans="4:5">
      <c r="D105"/>
      <c r="E105"/>
    </row>
    <row r="106" spans="4:5">
      <c r="D106"/>
      <c r="E106"/>
    </row>
    <row r="107" spans="4:5">
      <c r="D107"/>
      <c r="E107"/>
    </row>
    <row r="108" spans="4:5" ht="30" customHeight="1">
      <c r="D108"/>
      <c r="E108"/>
    </row>
    <row r="109" spans="4:5" ht="20" customHeight="1">
      <c r="D109"/>
      <c r="E109"/>
    </row>
    <row r="110" spans="4:5" ht="20" customHeight="1">
      <c r="D110"/>
      <c r="E110"/>
    </row>
    <row r="111" spans="4:5" ht="20" customHeight="1">
      <c r="D111"/>
      <c r="E111"/>
    </row>
    <row r="112" spans="4:5" ht="20" customHeight="1">
      <c r="D112"/>
      <c r="E112"/>
    </row>
    <row r="113" spans="4:9" ht="20" customHeight="1">
      <c r="D113"/>
      <c r="E113"/>
    </row>
    <row r="114" spans="4:9" ht="20" customHeight="1">
      <c r="D114"/>
      <c r="E114"/>
    </row>
    <row r="115" spans="4:9" ht="20" customHeight="1">
      <c r="D115"/>
      <c r="E115"/>
    </row>
    <row r="116" spans="4:9" ht="20" customHeight="1">
      <c r="D116"/>
      <c r="E116"/>
    </row>
    <row r="117" spans="4:9" ht="20" customHeight="1">
      <c r="D117"/>
      <c r="E117"/>
    </row>
    <row r="118" spans="4:9" ht="20" customHeight="1">
      <c r="D118"/>
      <c r="E118"/>
    </row>
    <row r="119" spans="4:9" ht="20" customHeight="1">
      <c r="D119"/>
      <c r="E119"/>
    </row>
    <row r="120" spans="4:9" ht="20" customHeight="1">
      <c r="D120"/>
      <c r="E120"/>
    </row>
    <row r="121" spans="4:9" ht="20" customHeight="1">
      <c r="D121"/>
      <c r="E121"/>
    </row>
    <row r="122" spans="4:9">
      <c r="D122"/>
      <c r="E122"/>
    </row>
    <row r="123" spans="4:9">
      <c r="D123"/>
      <c r="E123"/>
    </row>
    <row r="124" spans="4:9">
      <c r="D124"/>
      <c r="E124"/>
    </row>
    <row r="125" spans="4:9">
      <c r="D125"/>
      <c r="E125"/>
    </row>
    <row r="126" spans="4:9" ht="165.5" customHeight="1">
      <c r="D126"/>
      <c r="E126"/>
      <c r="I126" s="192"/>
    </row>
    <row r="127" spans="4:9">
      <c r="D127"/>
      <c r="E127"/>
    </row>
    <row r="128" spans="4:9">
      <c r="D128"/>
      <c r="E128"/>
    </row>
    <row r="129" spans="4:9" ht="43.5" customHeight="1">
      <c r="D129"/>
      <c r="E129"/>
      <c r="I129" s="193"/>
    </row>
    <row r="130" spans="4:9">
      <c r="D130"/>
      <c r="E130"/>
    </row>
    <row r="131" spans="4:9">
      <c r="D131"/>
      <c r="E131"/>
    </row>
    <row r="132" spans="4:9">
      <c r="D132"/>
      <c r="E132"/>
    </row>
    <row r="133" spans="4:9">
      <c r="D133"/>
      <c r="E133"/>
    </row>
    <row r="134" spans="4:9">
      <c r="D134"/>
      <c r="E134"/>
      <c r="I134" s="194"/>
    </row>
    <row r="135" spans="4:9">
      <c r="D135"/>
      <c r="E135"/>
    </row>
    <row r="136" spans="4:9" ht="20" customHeight="1">
      <c r="D136"/>
      <c r="E136"/>
      <c r="I136" s="188">
        <v>200000</v>
      </c>
    </row>
    <row r="137" spans="4:9" ht="20" customHeight="1">
      <c r="D137"/>
      <c r="E137"/>
      <c r="I137" s="188">
        <v>5000</v>
      </c>
    </row>
    <row r="138" spans="4:9">
      <c r="D138"/>
      <c r="E138"/>
    </row>
    <row r="139" spans="4:9">
      <c r="D139"/>
      <c r="E139"/>
    </row>
    <row r="140" spans="4:9">
      <c r="D140"/>
      <c r="E140"/>
    </row>
    <row r="141" spans="4:9">
      <c r="D141"/>
      <c r="E141"/>
    </row>
    <row r="142" spans="4:9">
      <c r="D142"/>
      <c r="E142"/>
    </row>
    <row r="143" spans="4:9">
      <c r="D143"/>
      <c r="E143"/>
    </row>
    <row r="144" spans="4:9">
      <c r="D144"/>
      <c r="E144"/>
    </row>
    <row r="145" spans="4:5">
      <c r="D145"/>
      <c r="E145"/>
    </row>
    <row r="146" spans="4:5">
      <c r="D146"/>
      <c r="E146"/>
    </row>
    <row r="147" spans="4:5">
      <c r="D147"/>
      <c r="E147"/>
    </row>
    <row r="148" spans="4:5">
      <c r="D148"/>
      <c r="E148"/>
    </row>
    <row r="149" spans="4:5">
      <c r="D149"/>
      <c r="E149"/>
    </row>
    <row r="150" spans="4:5">
      <c r="D150"/>
      <c r="E150"/>
    </row>
    <row r="151" spans="4:5">
      <c r="D151"/>
      <c r="E151"/>
    </row>
    <row r="152" spans="4:5">
      <c r="D152"/>
      <c r="E152"/>
    </row>
    <row r="153" spans="4:5">
      <c r="D153"/>
      <c r="E153"/>
    </row>
    <row r="154" spans="4:5">
      <c r="D154"/>
      <c r="E154"/>
    </row>
    <row r="155" spans="4:5">
      <c r="D155"/>
      <c r="E155"/>
    </row>
    <row r="156" spans="4:5">
      <c r="D156"/>
      <c r="E156"/>
    </row>
    <row r="157" spans="4:5">
      <c r="D157"/>
      <c r="E157"/>
    </row>
    <row r="158" spans="4:5">
      <c r="D158"/>
      <c r="E158"/>
    </row>
    <row r="159" spans="4:5">
      <c r="D159"/>
      <c r="E159"/>
    </row>
    <row r="160" spans="4:5">
      <c r="D160"/>
      <c r="E160"/>
    </row>
    <row r="161" spans="4:5">
      <c r="D161"/>
      <c r="E161"/>
    </row>
    <row r="162" spans="4:5">
      <c r="D162"/>
      <c r="E162"/>
    </row>
    <row r="163" spans="4:5">
      <c r="D163"/>
      <c r="E163"/>
    </row>
    <row r="164" spans="4:5">
      <c r="D164"/>
      <c r="E164"/>
    </row>
    <row r="165" spans="4:5">
      <c r="D165"/>
      <c r="E165"/>
    </row>
    <row r="166" spans="4:5">
      <c r="D166"/>
      <c r="E166"/>
    </row>
    <row r="167" spans="4:5">
      <c r="D167"/>
      <c r="E167"/>
    </row>
    <row r="168" spans="4:5">
      <c r="D168"/>
      <c r="E168"/>
    </row>
    <row r="169" spans="4:5">
      <c r="D169"/>
      <c r="E169"/>
    </row>
    <row r="170" spans="4:5">
      <c r="D170"/>
      <c r="E170"/>
    </row>
    <row r="171" spans="4:5">
      <c r="D171"/>
      <c r="E171"/>
    </row>
    <row r="172" spans="4:5">
      <c r="D172"/>
      <c r="E172"/>
    </row>
    <row r="173" spans="4:5">
      <c r="D173"/>
      <c r="E173"/>
    </row>
    <row r="174" spans="4:5">
      <c r="D174"/>
      <c r="E174"/>
    </row>
    <row r="175" spans="4:5">
      <c r="D175"/>
      <c r="E175"/>
    </row>
    <row r="176" spans="4:5">
      <c r="D176"/>
      <c r="E176"/>
    </row>
    <row r="177" spans="4:5">
      <c r="D177"/>
      <c r="E177"/>
    </row>
    <row r="178" spans="4:5">
      <c r="D178"/>
      <c r="E178"/>
    </row>
    <row r="179" spans="4:5">
      <c r="D179"/>
      <c r="E179"/>
    </row>
  </sheetData>
  <mergeCells count="11">
    <mergeCell ref="F2:G2"/>
    <mergeCell ref="B2:C2"/>
    <mergeCell ref="B20:B22"/>
    <mergeCell ref="F20:F22"/>
    <mergeCell ref="G20:G22"/>
    <mergeCell ref="F4:G4"/>
    <mergeCell ref="B7:B9"/>
    <mergeCell ref="B10:B12"/>
    <mergeCell ref="F10:F17"/>
    <mergeCell ref="G10:G17"/>
    <mergeCell ref="B15:B17"/>
  </mergeCells>
  <hyperlinks>
    <hyperlink ref="F2:G2" location="Riepilogo!C2" display="Torna al Riepilogo" xr:uid="{00000000-0004-0000-0500-000000000000}"/>
    <hyperlink ref="D2" location="'Passaggio 4'!A1" display="&lt;&lt; Passaggio 4  " xr:uid="{00000000-0004-0000-0500-000001000000}"/>
    <hyperlink ref="E2" location="'Tabelle 4 e 5 del rapporto'!A1" display="  Tab. Rapporto &gt;&gt;" xr:uid="{00000000-0004-0000-0500-000002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B2:AW119"/>
  <sheetViews>
    <sheetView showGridLines="0" zoomScale="110" zoomScaleNormal="110" workbookViewId="0">
      <selection activeCell="B2" sqref="B2:I2"/>
    </sheetView>
  </sheetViews>
  <sheetFormatPr baseColWidth="10" defaultRowHeight="13"/>
  <cols>
    <col min="1" max="1" width="2.6640625" customWidth="1"/>
    <col min="2" max="4" width="10.6640625" customWidth="1"/>
    <col min="5" max="5" width="6.1640625" customWidth="1"/>
    <col min="6" max="6" width="5.6640625" customWidth="1"/>
    <col min="7" max="7" width="16.5" customWidth="1"/>
    <col min="8" max="8" width="0.5" customWidth="1"/>
    <col min="9" max="9" width="11.1640625" customWidth="1"/>
    <col min="10" max="10" width="5.33203125" customWidth="1"/>
    <col min="11" max="11" width="8.6640625" customWidth="1"/>
    <col min="12" max="13" width="5.6640625" style="2" customWidth="1"/>
    <col min="14" max="14" width="12.6640625" customWidth="1"/>
    <col min="20" max="20" width="6.1640625" customWidth="1"/>
    <col min="21" max="21" width="5.6640625" customWidth="1"/>
    <col min="22" max="22" width="40.33203125" customWidth="1"/>
    <col min="25" max="25" width="37.6640625" customWidth="1"/>
    <col min="26" max="26" width="20.6640625" customWidth="1"/>
    <col min="27" max="31" width="12.6640625" customWidth="1"/>
    <col min="33" max="33" width="11.6640625" customWidth="1"/>
    <col min="34" max="34" width="40.6640625" customWidth="1"/>
    <col min="35" max="35" width="26.6640625" customWidth="1"/>
    <col min="36" max="38" width="18.6640625" customWidth="1"/>
    <col min="41" max="41" width="35.83203125" customWidth="1"/>
    <col min="42" max="42" width="37.1640625" customWidth="1"/>
    <col min="44" max="46" width="10.83203125" style="186"/>
    <col min="47" max="47" width="73.33203125" style="186" customWidth="1"/>
    <col min="48" max="48" width="22.83203125" style="186" customWidth="1"/>
    <col min="49" max="49" width="10.83203125" style="186"/>
  </cols>
  <sheetData>
    <row r="2" spans="2:49" ht="20" customHeight="1">
      <c r="B2" s="468" t="s">
        <v>264</v>
      </c>
      <c r="C2" s="468"/>
      <c r="D2" s="468"/>
      <c r="E2" s="468"/>
      <c r="F2" s="468"/>
      <c r="G2" s="468"/>
      <c r="H2" s="468"/>
      <c r="I2" s="468"/>
      <c r="J2" s="553" t="s">
        <v>263</v>
      </c>
      <c r="K2" s="553"/>
      <c r="L2" s="466" t="s">
        <v>187</v>
      </c>
      <c r="M2" s="466"/>
      <c r="N2" s="466"/>
    </row>
    <row r="3" spans="2:49" ht="15" customHeight="1" thickBot="1"/>
    <row r="4" spans="2:49" ht="30" customHeight="1" thickTop="1" thickBot="1">
      <c r="B4" s="504" t="s">
        <v>284</v>
      </c>
      <c r="C4" s="504"/>
      <c r="D4" s="504"/>
      <c r="E4" s="504"/>
      <c r="F4" s="504"/>
      <c r="G4" s="504"/>
      <c r="H4" s="10"/>
      <c r="I4" s="599" t="s">
        <v>283</v>
      </c>
      <c r="J4" s="504"/>
      <c r="K4" s="504"/>
      <c r="L4" s="504"/>
      <c r="M4" s="504"/>
      <c r="N4" s="50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187"/>
      <c r="AS4" s="187"/>
      <c r="AT4" s="187"/>
      <c r="AU4" s="187"/>
      <c r="AV4" s="187"/>
    </row>
    <row r="5" spans="2:49" ht="20" customHeight="1">
      <c r="B5" s="535" t="s">
        <v>265</v>
      </c>
      <c r="C5" s="535"/>
      <c r="D5" s="536"/>
      <c r="E5" s="537" t="s">
        <v>266</v>
      </c>
      <c r="F5" s="538"/>
      <c r="G5" s="538"/>
      <c r="H5" s="538"/>
      <c r="I5" s="538"/>
      <c r="J5" s="538"/>
      <c r="K5" s="538"/>
      <c r="L5" s="538"/>
      <c r="M5" s="538"/>
      <c r="N5" s="538"/>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88"/>
      <c r="AS5" s="188"/>
      <c r="AT5" s="188"/>
      <c r="AU5" s="188"/>
      <c r="AV5" s="188"/>
    </row>
    <row r="6" spans="2:49" ht="15" customHeight="1">
      <c r="B6" s="539" t="s">
        <v>267</v>
      </c>
      <c r="C6" s="539"/>
      <c r="D6" s="540"/>
      <c r="E6" s="543" t="s">
        <v>268</v>
      </c>
      <c r="F6" s="539"/>
      <c r="G6" s="539"/>
      <c r="H6" s="539"/>
      <c r="I6" s="539"/>
      <c r="J6" s="539"/>
      <c r="K6" s="539"/>
      <c r="L6" s="539"/>
      <c r="M6" s="539"/>
      <c r="N6" s="539"/>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88"/>
      <c r="AS6" s="188"/>
      <c r="AT6" s="188"/>
      <c r="AU6" s="188"/>
      <c r="AV6" s="188"/>
    </row>
    <row r="7" spans="2:49" ht="15" customHeight="1">
      <c r="B7" s="539"/>
      <c r="C7" s="539"/>
      <c r="D7" s="540"/>
      <c r="E7" s="543"/>
      <c r="F7" s="539"/>
      <c r="G7" s="539"/>
      <c r="H7" s="539"/>
      <c r="I7" s="539"/>
      <c r="J7" s="539"/>
      <c r="K7" s="539"/>
      <c r="L7" s="539"/>
      <c r="M7" s="539"/>
      <c r="N7" s="539"/>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88"/>
      <c r="AS7" s="188"/>
      <c r="AT7" s="188"/>
      <c r="AU7" s="188"/>
      <c r="AV7" s="188"/>
    </row>
    <row r="8" spans="2:49" ht="15" customHeight="1" thickBot="1">
      <c r="B8" s="541"/>
      <c r="C8" s="541"/>
      <c r="D8" s="542"/>
      <c r="E8" s="543"/>
      <c r="F8" s="539"/>
      <c r="G8" s="539"/>
      <c r="H8" s="539"/>
      <c r="I8" s="539"/>
      <c r="J8" s="539"/>
      <c r="K8" s="539"/>
      <c r="L8" s="539"/>
      <c r="M8" s="539"/>
      <c r="N8" s="539"/>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88"/>
      <c r="AS8" s="188"/>
      <c r="AT8" s="188"/>
      <c r="AU8" s="188"/>
      <c r="AV8" s="188"/>
    </row>
    <row r="9" spans="2:49" ht="20" customHeight="1" thickTop="1">
      <c r="B9" s="514" t="s">
        <v>269</v>
      </c>
      <c r="C9" s="515"/>
      <c r="D9" s="516"/>
      <c r="E9" s="523" t="s">
        <v>270</v>
      </c>
      <c r="F9" s="524"/>
      <c r="G9" s="525"/>
      <c r="H9" s="61"/>
      <c r="I9" s="555" t="s">
        <v>271</v>
      </c>
      <c r="J9" s="556"/>
      <c r="K9" s="532" t="s">
        <v>127</v>
      </c>
      <c r="L9" s="532"/>
      <c r="M9" s="346" t="s">
        <v>272</v>
      </c>
      <c r="N9" s="62" t="s">
        <v>130</v>
      </c>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88"/>
      <c r="AS9" s="188"/>
      <c r="AT9" s="188"/>
      <c r="AU9" s="188"/>
      <c r="AV9" s="188"/>
    </row>
    <row r="10" spans="2:49" s="57" customFormat="1" ht="20" customHeight="1">
      <c r="B10" s="517"/>
      <c r="C10" s="518"/>
      <c r="D10" s="519"/>
      <c r="E10" s="526"/>
      <c r="F10" s="527"/>
      <c r="G10" s="528"/>
      <c r="H10" s="61"/>
      <c r="I10" s="557"/>
      <c r="J10" s="558"/>
      <c r="K10" s="533"/>
      <c r="L10" s="533"/>
      <c r="M10" s="347" t="s">
        <v>112</v>
      </c>
      <c r="N10" s="64" t="s">
        <v>131</v>
      </c>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88"/>
      <c r="AS10" s="188"/>
      <c r="AT10" s="188"/>
      <c r="AU10" s="188"/>
      <c r="AV10" s="188"/>
      <c r="AW10" s="191"/>
    </row>
    <row r="11" spans="2:49" s="57" customFormat="1" ht="20" customHeight="1" thickBot="1">
      <c r="B11" s="517"/>
      <c r="C11" s="518"/>
      <c r="D11" s="519"/>
      <c r="E11" s="526"/>
      <c r="F11" s="527"/>
      <c r="G11" s="528"/>
      <c r="H11" s="61"/>
      <c r="I11" s="559"/>
      <c r="J11" s="560"/>
      <c r="K11" s="534"/>
      <c r="L11" s="534"/>
      <c r="M11" s="348" t="s">
        <v>273</v>
      </c>
      <c r="N11" s="65" t="s">
        <v>132</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88"/>
      <c r="AS11" s="188"/>
      <c r="AT11" s="188"/>
      <c r="AU11" s="188"/>
      <c r="AV11" s="188"/>
      <c r="AW11" s="191"/>
    </row>
    <row r="12" spans="2:49" s="57" customFormat="1" ht="1" customHeight="1" thickTop="1">
      <c r="B12" s="517"/>
      <c r="C12" s="518"/>
      <c r="D12" s="519"/>
      <c r="E12" s="526"/>
      <c r="F12" s="527"/>
      <c r="G12" s="528"/>
      <c r="H12" s="61"/>
      <c r="I12" s="242"/>
      <c r="J12" s="242"/>
      <c r="K12" s="11"/>
      <c r="L12" s="66"/>
      <c r="M12" s="66"/>
      <c r="N12" s="66"/>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88"/>
      <c r="AS12" s="188"/>
      <c r="AT12" s="188"/>
      <c r="AU12" s="188"/>
      <c r="AV12" s="188"/>
      <c r="AW12" s="191"/>
    </row>
    <row r="13" spans="2:49" s="57" customFormat="1" ht="1" customHeight="1" thickBot="1">
      <c r="B13" s="517"/>
      <c r="C13" s="518"/>
      <c r="D13" s="519"/>
      <c r="E13" s="526"/>
      <c r="F13" s="527"/>
      <c r="G13" s="528"/>
      <c r="H13" s="61"/>
      <c r="I13" s="242"/>
      <c r="J13" s="242"/>
      <c r="K13" s="11"/>
      <c r="L13" s="66"/>
      <c r="M13" s="66"/>
      <c r="N13" s="66"/>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88"/>
      <c r="AS13" s="188"/>
      <c r="AT13" s="188"/>
      <c r="AU13" s="188"/>
      <c r="AV13" s="188"/>
      <c r="AW13" s="191"/>
    </row>
    <row r="14" spans="2:49" s="57" customFormat="1" ht="20" customHeight="1" thickTop="1">
      <c r="B14" s="517"/>
      <c r="C14" s="518"/>
      <c r="D14" s="519"/>
      <c r="E14" s="526"/>
      <c r="F14" s="527"/>
      <c r="G14" s="528"/>
      <c r="H14" s="61"/>
      <c r="I14" s="561" t="s">
        <v>281</v>
      </c>
      <c r="J14" s="562"/>
      <c r="K14" s="508" t="s">
        <v>128</v>
      </c>
      <c r="L14" s="508"/>
      <c r="M14" s="349" t="s">
        <v>272</v>
      </c>
      <c r="N14" s="67" t="s">
        <v>133</v>
      </c>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88"/>
      <c r="AS14" s="188"/>
      <c r="AT14" s="188"/>
      <c r="AU14" s="188"/>
      <c r="AV14" s="188"/>
      <c r="AW14" s="191"/>
    </row>
    <row r="15" spans="2:49" s="57" customFormat="1" ht="20" customHeight="1">
      <c r="B15" s="517"/>
      <c r="C15" s="518"/>
      <c r="D15" s="519"/>
      <c r="E15" s="526"/>
      <c r="F15" s="527"/>
      <c r="G15" s="528"/>
      <c r="H15" s="61"/>
      <c r="I15" s="563"/>
      <c r="J15" s="564"/>
      <c r="K15" s="509"/>
      <c r="L15" s="509"/>
      <c r="M15" s="350" t="s">
        <v>112</v>
      </c>
      <c r="N15" s="68" t="s">
        <v>134</v>
      </c>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88"/>
      <c r="AS15" s="188"/>
      <c r="AT15" s="188"/>
      <c r="AU15" s="188"/>
      <c r="AV15" s="188"/>
      <c r="AW15" s="191"/>
    </row>
    <row r="16" spans="2:49" s="57" customFormat="1" ht="20" customHeight="1" thickBot="1">
      <c r="B16" s="520"/>
      <c r="C16" s="521"/>
      <c r="D16" s="522"/>
      <c r="E16" s="529"/>
      <c r="F16" s="530"/>
      <c r="G16" s="531"/>
      <c r="H16" s="61"/>
      <c r="I16" s="565"/>
      <c r="J16" s="566"/>
      <c r="K16" s="510"/>
      <c r="L16" s="510"/>
      <c r="M16" s="351" t="s">
        <v>273</v>
      </c>
      <c r="N16" s="69" t="s">
        <v>135</v>
      </c>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88"/>
      <c r="AS16" s="188"/>
      <c r="AT16" s="188"/>
      <c r="AU16" s="188"/>
      <c r="AV16" s="188"/>
      <c r="AW16" s="191"/>
    </row>
    <row r="17" spans="2:49" ht="1" customHeight="1" thickTop="1">
      <c r="B17" s="70"/>
      <c r="C17" s="70"/>
      <c r="D17" s="70"/>
      <c r="E17" s="70"/>
      <c r="F17" s="70"/>
      <c r="G17" s="71"/>
      <c r="H17" s="72"/>
      <c r="I17" s="363"/>
      <c r="J17" s="363"/>
      <c r="K17" s="34"/>
      <c r="L17" s="73"/>
      <c r="M17" s="73"/>
      <c r="N17" s="73"/>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189"/>
      <c r="AS17" s="189"/>
      <c r="AT17" s="189"/>
      <c r="AU17" s="189"/>
      <c r="AV17" s="189"/>
    </row>
    <row r="18" spans="2:49" ht="1" customHeight="1" thickBot="1">
      <c r="B18" s="70"/>
      <c r="C18" s="70"/>
      <c r="D18" s="70"/>
      <c r="E18" s="70"/>
      <c r="F18" s="70"/>
      <c r="G18" s="71"/>
      <c r="H18" s="72"/>
      <c r="I18" s="363"/>
      <c r="J18" s="363"/>
      <c r="K18" s="34"/>
      <c r="L18" s="73"/>
      <c r="M18" s="73"/>
      <c r="N18" s="73"/>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189"/>
      <c r="AS18" s="189"/>
      <c r="AT18" s="189"/>
      <c r="AU18" s="189"/>
      <c r="AV18" s="189"/>
    </row>
    <row r="19" spans="2:49" ht="20" customHeight="1" thickTop="1">
      <c r="B19" s="584" t="s">
        <v>279</v>
      </c>
      <c r="C19" s="585"/>
      <c r="D19" s="586"/>
      <c r="E19" s="593" t="s">
        <v>280</v>
      </c>
      <c r="F19" s="511"/>
      <c r="G19" s="594"/>
      <c r="H19" s="61"/>
      <c r="I19" s="567" t="s">
        <v>282</v>
      </c>
      <c r="J19" s="568"/>
      <c r="K19" s="511" t="s">
        <v>129</v>
      </c>
      <c r="L19" s="511"/>
      <c r="M19" s="248" t="s">
        <v>272</v>
      </c>
      <c r="N19" s="74" t="s">
        <v>136</v>
      </c>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88"/>
      <c r="AS19" s="188"/>
      <c r="AT19" s="188"/>
      <c r="AU19" s="188"/>
      <c r="AV19" s="188"/>
    </row>
    <row r="20" spans="2:49" ht="20" customHeight="1">
      <c r="B20" s="587"/>
      <c r="C20" s="588"/>
      <c r="D20" s="589"/>
      <c r="E20" s="595"/>
      <c r="F20" s="512"/>
      <c r="G20" s="596"/>
      <c r="H20" s="61"/>
      <c r="I20" s="569"/>
      <c r="J20" s="570"/>
      <c r="K20" s="512"/>
      <c r="L20" s="512"/>
      <c r="M20" s="249" t="s">
        <v>112</v>
      </c>
      <c r="N20" s="75" t="s">
        <v>137</v>
      </c>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88"/>
      <c r="AS20" s="188"/>
      <c r="AT20" s="188"/>
      <c r="AU20" s="188"/>
      <c r="AV20" s="188"/>
    </row>
    <row r="21" spans="2:49" s="47" customFormat="1" ht="20" customHeight="1" thickBot="1">
      <c r="B21" s="590"/>
      <c r="C21" s="591"/>
      <c r="D21" s="592"/>
      <c r="E21" s="597"/>
      <c r="F21" s="513"/>
      <c r="G21" s="598"/>
      <c r="H21" s="61"/>
      <c r="I21" s="571"/>
      <c r="J21" s="572"/>
      <c r="K21" s="513"/>
      <c r="L21" s="513"/>
      <c r="M21" s="250" t="s">
        <v>273</v>
      </c>
      <c r="N21" s="76" t="s">
        <v>138</v>
      </c>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88"/>
      <c r="AS21" s="188"/>
      <c r="AT21" s="188"/>
      <c r="AU21" s="188"/>
      <c r="AV21" s="188"/>
      <c r="AW21" s="190"/>
    </row>
    <row r="22" spans="2:49" s="47" customFormat="1" ht="20" customHeight="1" thickTop="1">
      <c r="B22" s="353"/>
      <c r="C22" s="353"/>
      <c r="D22" s="353"/>
      <c r="E22" s="354"/>
      <c r="F22" s="354"/>
      <c r="G22" s="354"/>
      <c r="H22" s="355"/>
      <c r="I22" s="356"/>
      <c r="J22" s="356"/>
      <c r="K22" s="354"/>
      <c r="L22" s="354"/>
      <c r="M22" s="353"/>
      <c r="N22" s="353"/>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88"/>
      <c r="AS22" s="188"/>
      <c r="AT22" s="188"/>
      <c r="AU22" s="188"/>
      <c r="AV22" s="188"/>
      <c r="AW22" s="190"/>
    </row>
    <row r="23" spans="2:49" s="47" customFormat="1" ht="15" customHeight="1" thickBot="1">
      <c r="B23" s="2"/>
      <c r="C23" s="2"/>
      <c r="D23" s="2"/>
      <c r="E23" s="2"/>
      <c r="F23" s="2"/>
      <c r="G23"/>
      <c r="H23"/>
      <c r="I23" s="364"/>
      <c r="J23" s="364"/>
      <c r="K23" s="364"/>
      <c r="L23" s="365"/>
      <c r="M23" s="573" t="s">
        <v>272</v>
      </c>
      <c r="N23" s="574">
        <v>7.8</v>
      </c>
      <c r="O23"/>
      <c r="P23"/>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88"/>
      <c r="AS23" s="188"/>
      <c r="AT23" s="188"/>
      <c r="AU23" s="188"/>
      <c r="AV23" s="188"/>
      <c r="AW23" s="190"/>
    </row>
    <row r="24" spans="2:49" s="47" customFormat="1" ht="5" customHeight="1" thickTop="1">
      <c r="B24" s="575" t="s">
        <v>274</v>
      </c>
      <c r="C24" s="576"/>
      <c r="D24" s="577"/>
      <c r="E24" s="2"/>
      <c r="F24" s="2"/>
      <c r="G24"/>
      <c r="H24"/>
      <c r="I24" s="364"/>
      <c r="J24" s="364"/>
      <c r="K24" s="364"/>
      <c r="L24" s="365"/>
      <c r="M24" s="573"/>
      <c r="N24" s="574"/>
      <c r="O24"/>
      <c r="P24"/>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88"/>
      <c r="AS24" s="188"/>
      <c r="AT24" s="188"/>
      <c r="AU24" s="188"/>
      <c r="AV24" s="188"/>
      <c r="AW24" s="190"/>
    </row>
    <row r="25" spans="2:49" ht="20" customHeight="1">
      <c r="B25" s="578"/>
      <c r="C25" s="579"/>
      <c r="D25" s="580"/>
      <c r="E25" s="77"/>
      <c r="F25" s="77"/>
      <c r="G25" s="47"/>
      <c r="H25" s="47"/>
      <c r="I25" s="367" t="s">
        <v>275</v>
      </c>
      <c r="J25" s="550" t="s">
        <v>114</v>
      </c>
      <c r="K25" s="550"/>
      <c r="L25" s="550"/>
      <c r="M25" s="360" t="s">
        <v>112</v>
      </c>
      <c r="N25" s="366">
        <v>7.5</v>
      </c>
      <c r="O25" s="47"/>
      <c r="P25" s="47"/>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88"/>
      <c r="AS25" s="188"/>
      <c r="AT25" s="188"/>
      <c r="AU25" s="188"/>
      <c r="AV25" s="188"/>
    </row>
    <row r="26" spans="2:49" ht="5" customHeight="1" thickBot="1">
      <c r="B26" s="581"/>
      <c r="C26" s="582"/>
      <c r="D26" s="583"/>
      <c r="E26" s="77"/>
      <c r="F26" s="77"/>
      <c r="G26" s="47"/>
      <c r="H26" s="47"/>
      <c r="I26" s="359"/>
      <c r="J26" s="247"/>
      <c r="K26" s="247"/>
      <c r="L26" s="247"/>
      <c r="M26" s="573" t="s">
        <v>113</v>
      </c>
      <c r="N26" s="574">
        <v>2.8</v>
      </c>
      <c r="O26" s="47"/>
      <c r="P26" s="47"/>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88"/>
      <c r="AS26" s="188"/>
      <c r="AT26" s="188"/>
      <c r="AU26" s="188"/>
      <c r="AV26" s="188"/>
    </row>
    <row r="27" spans="2:49" s="341" customFormat="1" ht="15" customHeight="1" thickTop="1">
      <c r="B27" s="361"/>
      <c r="C27" s="361"/>
      <c r="D27" s="361"/>
      <c r="E27" s="362"/>
      <c r="F27" s="362"/>
      <c r="G27" s="358"/>
      <c r="H27" s="358"/>
      <c r="I27" s="359"/>
      <c r="J27" s="359"/>
      <c r="K27" s="78"/>
      <c r="L27" s="360"/>
      <c r="M27" s="573"/>
      <c r="N27" s="574"/>
      <c r="O27" s="358"/>
      <c r="P27" s="358"/>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188"/>
      <c r="AS27" s="188"/>
      <c r="AT27" s="188"/>
      <c r="AU27" s="188"/>
      <c r="AV27" s="188"/>
      <c r="AW27" s="186"/>
    </row>
    <row r="28" spans="2:49" ht="20" customHeight="1" thickBot="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88"/>
      <c r="AS28" s="188"/>
      <c r="AT28" s="188"/>
      <c r="AU28" s="188"/>
      <c r="AV28" s="188"/>
    </row>
    <row r="29" spans="2:49" ht="30" customHeight="1" thickTop="1" thickBot="1">
      <c r="B29" s="78" t="s">
        <v>285</v>
      </c>
      <c r="C29" s="78"/>
      <c r="D29" s="78"/>
      <c r="E29" s="79" t="s">
        <v>15</v>
      </c>
      <c r="F29" s="80"/>
      <c r="G29" s="547" t="s">
        <v>284</v>
      </c>
      <c r="H29" s="547"/>
      <c r="I29" s="547"/>
      <c r="J29" s="547"/>
      <c r="K29" s="547"/>
      <c r="L29" s="547"/>
      <c r="M29" s="344"/>
      <c r="N29" s="8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88"/>
      <c r="AS29" s="188"/>
      <c r="AT29" s="188"/>
      <c r="AU29" s="188"/>
      <c r="AV29" s="188"/>
    </row>
    <row r="30" spans="2:49" ht="20" customHeight="1">
      <c r="B30" s="81"/>
      <c r="C30" s="81"/>
      <c r="D30" s="81"/>
      <c r="E30" s="81"/>
      <c r="F30" s="81"/>
      <c r="G30" s="548" t="s">
        <v>286</v>
      </c>
      <c r="H30" s="548"/>
      <c r="I30" s="548"/>
      <c r="J30" s="548"/>
      <c r="K30" s="548"/>
      <c r="L30" s="548"/>
      <c r="M30" s="345"/>
      <c r="N30" s="8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88"/>
      <c r="AS30" s="188"/>
      <c r="AT30" s="188"/>
      <c r="AU30" s="188"/>
      <c r="AV30" s="188"/>
    </row>
    <row r="31" spans="2:49" ht="45" customHeight="1">
      <c r="G31" s="549" t="s">
        <v>289</v>
      </c>
      <c r="H31" s="549"/>
      <c r="I31" s="549"/>
      <c r="J31" s="549"/>
      <c r="K31" s="549"/>
      <c r="L31" s="549"/>
      <c r="M31" s="246"/>
      <c r="N31" s="8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88"/>
      <c r="AS31" s="188"/>
      <c r="AT31" s="188"/>
      <c r="AU31" s="188"/>
      <c r="AV31" s="188"/>
    </row>
    <row r="32" spans="2:49" ht="20" customHeight="1">
      <c r="B32" s="82"/>
      <c r="C32" s="82"/>
      <c r="D32" s="82"/>
      <c r="E32" s="82"/>
      <c r="F32" s="82"/>
      <c r="G32" s="550" t="s">
        <v>287</v>
      </c>
      <c r="H32" s="550"/>
      <c r="I32" s="550"/>
      <c r="J32" s="550"/>
      <c r="K32" s="550"/>
      <c r="L32" s="550"/>
      <c r="M32" s="352"/>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88"/>
      <c r="AS32" s="188"/>
      <c r="AT32" s="188"/>
      <c r="AU32" s="188"/>
      <c r="AV32" s="188"/>
    </row>
    <row r="33" spans="2:48" ht="20" customHeight="1">
      <c r="B33" s="83"/>
      <c r="C33" s="84"/>
      <c r="D33" s="85"/>
      <c r="E33" s="11"/>
      <c r="F33" s="11"/>
      <c r="G33" s="550" t="s">
        <v>288</v>
      </c>
      <c r="H33" s="550"/>
      <c r="I33" s="550"/>
      <c r="J33" s="550"/>
      <c r="K33" s="550"/>
      <c r="L33" s="550"/>
      <c r="M33" s="352"/>
    </row>
    <row r="34" spans="2:48" ht="20" customHeight="1">
      <c r="B34" s="86"/>
      <c r="C34" s="86"/>
      <c r="D34" s="11"/>
      <c r="E34" s="11"/>
      <c r="F34" s="11"/>
      <c r="G34" s="59"/>
      <c r="H34" s="59"/>
      <c r="I34" s="59"/>
      <c r="J34" s="246"/>
      <c r="K34" s="59"/>
      <c r="Q34" s="251"/>
      <c r="R34" s="190"/>
      <c r="S34" s="190"/>
      <c r="T34" s="190"/>
      <c r="U34" s="190"/>
      <c r="V34" s="190"/>
      <c r="W34" s="47"/>
      <c r="X34" s="47"/>
      <c r="Y34" s="47"/>
      <c r="Z34" s="47"/>
      <c r="AA34" s="47"/>
      <c r="AB34" s="47"/>
      <c r="AC34" s="47"/>
      <c r="AD34" s="47"/>
      <c r="AE34" s="47"/>
      <c r="AF34" s="47"/>
      <c r="AG34" s="47"/>
      <c r="AH34" s="47"/>
      <c r="AI34" s="47"/>
      <c r="AJ34" s="47"/>
      <c r="AK34" s="47"/>
      <c r="AL34" s="47"/>
      <c r="AM34" s="47"/>
      <c r="AN34" s="47"/>
      <c r="AO34" s="47"/>
      <c r="AP34" s="47"/>
      <c r="AQ34" s="47"/>
      <c r="AR34" s="190"/>
      <c r="AS34" s="190"/>
      <c r="AT34" s="190"/>
      <c r="AU34" s="190"/>
      <c r="AV34" s="190"/>
    </row>
    <row r="35" spans="2:48" ht="16" customHeight="1">
      <c r="B35" s="554" t="s">
        <v>290</v>
      </c>
      <c r="C35" s="554"/>
      <c r="D35" s="554"/>
      <c r="E35" s="554"/>
      <c r="F35" s="554"/>
      <c r="G35" s="554"/>
      <c r="H35" s="554"/>
      <c r="I35" s="554"/>
      <c r="J35" s="554"/>
      <c r="K35" s="554"/>
      <c r="L35" s="554"/>
      <c r="M35" s="554"/>
      <c r="N35" s="554"/>
      <c r="Q35" s="186"/>
      <c r="R35" s="186"/>
      <c r="S35" s="186"/>
      <c r="T35" s="186"/>
      <c r="U35" s="186"/>
      <c r="V35" s="186"/>
    </row>
    <row r="36" spans="2:48" ht="20" customHeight="1">
      <c r="Q36" s="252"/>
      <c r="R36" s="186"/>
      <c r="S36" s="186"/>
      <c r="T36" s="186"/>
      <c r="U36" s="186"/>
      <c r="V36" s="186"/>
    </row>
    <row r="37" spans="2:48" ht="20" customHeight="1">
      <c r="Q37" s="252"/>
      <c r="R37" s="186"/>
      <c r="S37" s="186"/>
      <c r="T37" s="186"/>
      <c r="U37" s="186"/>
      <c r="V37" s="186"/>
    </row>
    <row r="38" spans="2:48" ht="14.5" customHeight="1">
      <c r="Q38" s="186"/>
      <c r="R38" s="186"/>
      <c r="S38" s="186"/>
      <c r="T38" s="186"/>
      <c r="U38" s="186"/>
      <c r="V38" s="186"/>
    </row>
    <row r="39" spans="2:48" ht="20" customHeight="1">
      <c r="B39" s="57"/>
      <c r="C39" s="57"/>
      <c r="D39" s="57"/>
      <c r="E39" s="57"/>
      <c r="F39" s="57"/>
      <c r="L39" s="88"/>
      <c r="M39" s="88"/>
      <c r="N39" s="57"/>
      <c r="O39" s="57"/>
      <c r="P39" s="57"/>
      <c r="Q39" s="507"/>
      <c r="R39" s="507"/>
      <c r="S39" s="507"/>
      <c r="T39" s="507"/>
      <c r="U39" s="186"/>
      <c r="V39" s="552"/>
    </row>
    <row r="40" spans="2:48" ht="49" customHeight="1">
      <c r="B40" s="57"/>
      <c r="C40" s="57"/>
      <c r="D40" s="57"/>
      <c r="E40" s="57"/>
      <c r="F40" s="57"/>
      <c r="L40" s="88"/>
      <c r="M40" s="88"/>
      <c r="N40" s="57"/>
      <c r="O40" s="57"/>
      <c r="P40" s="57"/>
      <c r="Q40" s="507"/>
      <c r="R40" s="253"/>
      <c r="S40" s="253"/>
      <c r="T40" s="507"/>
      <c r="U40" s="186"/>
      <c r="V40" s="546"/>
    </row>
    <row r="41" spans="2:48" ht="20" customHeight="1">
      <c r="B41" s="57"/>
      <c r="C41" s="57"/>
      <c r="D41" s="57"/>
      <c r="E41" s="57"/>
      <c r="F41" s="57"/>
      <c r="G41" s="57"/>
      <c r="H41" s="57"/>
      <c r="I41" s="57"/>
      <c r="J41" s="57"/>
      <c r="K41" s="57"/>
      <c r="L41" s="88"/>
      <c r="M41" s="88"/>
      <c r="N41" s="57"/>
      <c r="O41" s="57"/>
      <c r="P41" s="57"/>
      <c r="Q41" s="254"/>
      <c r="R41" s="255"/>
      <c r="S41" s="256"/>
      <c r="T41" s="188"/>
      <c r="U41" s="186"/>
      <c r="V41" s="257"/>
    </row>
    <row r="42" spans="2:48" ht="20" customHeight="1">
      <c r="B42" s="57"/>
      <c r="C42" s="57"/>
      <c r="D42" s="57"/>
      <c r="E42" s="57"/>
      <c r="F42" s="57"/>
      <c r="G42" s="57"/>
      <c r="H42" s="57"/>
      <c r="I42" s="57"/>
      <c r="J42" s="57"/>
      <c r="K42" s="57"/>
      <c r="L42" s="88"/>
      <c r="M42" s="88"/>
      <c r="N42" s="57"/>
      <c r="O42" s="57"/>
      <c r="P42" s="57"/>
      <c r="Q42" s="505"/>
      <c r="R42" s="505"/>
      <c r="S42" s="188"/>
      <c r="T42" s="188"/>
      <c r="U42" s="186"/>
      <c r="V42" s="258"/>
    </row>
    <row r="43" spans="2:48" ht="20" customHeight="1">
      <c r="B43" s="57"/>
      <c r="C43" s="57"/>
      <c r="D43" s="57"/>
      <c r="E43" s="57"/>
      <c r="F43" s="57"/>
      <c r="G43" s="57"/>
      <c r="H43" s="57"/>
      <c r="I43" s="57"/>
      <c r="J43" s="57"/>
      <c r="K43" s="57"/>
      <c r="L43" s="88"/>
      <c r="M43" s="88"/>
      <c r="N43" s="57"/>
      <c r="O43" s="57"/>
      <c r="P43" s="57"/>
      <c r="Q43" s="505"/>
      <c r="R43" s="505"/>
      <c r="S43" s="188"/>
      <c r="T43" s="188"/>
      <c r="U43" s="186"/>
      <c r="V43" s="259"/>
    </row>
    <row r="44" spans="2:48" ht="20" customHeight="1">
      <c r="B44" s="57"/>
      <c r="C44" s="57"/>
      <c r="D44" s="57"/>
      <c r="E44" s="57"/>
      <c r="F44" s="57"/>
      <c r="G44" s="57"/>
      <c r="H44" s="57"/>
      <c r="I44" s="57"/>
      <c r="J44" s="57"/>
      <c r="K44" s="57"/>
      <c r="L44" s="88"/>
      <c r="M44" s="88"/>
      <c r="N44" s="57"/>
      <c r="O44" s="57"/>
      <c r="P44" s="57"/>
      <c r="Q44" s="188"/>
      <c r="R44" s="188"/>
      <c r="S44" s="188"/>
      <c r="T44" s="188"/>
      <c r="U44" s="191"/>
      <c r="V44" s="191"/>
      <c r="W44" s="57"/>
      <c r="X44" s="57"/>
      <c r="Y44" s="57"/>
      <c r="Z44" s="57"/>
      <c r="AA44" s="57"/>
      <c r="AB44" s="57"/>
      <c r="AC44" s="57"/>
      <c r="AD44" s="57"/>
      <c r="AE44" s="57"/>
      <c r="AF44" s="57"/>
      <c r="AG44" s="57"/>
      <c r="AH44" s="57"/>
      <c r="AI44" s="57"/>
      <c r="AJ44" s="57"/>
      <c r="AK44" s="57"/>
      <c r="AL44" s="57"/>
      <c r="AM44" s="57"/>
      <c r="AN44" s="57"/>
      <c r="AO44" s="57"/>
      <c r="AP44" s="57"/>
      <c r="AQ44" s="57"/>
      <c r="AR44" s="191"/>
      <c r="AS44" s="191"/>
      <c r="AT44" s="191"/>
      <c r="AU44" s="191"/>
      <c r="AV44" s="191"/>
    </row>
    <row r="45" spans="2:48" ht="20" customHeight="1">
      <c r="B45" s="57"/>
      <c r="C45" s="57"/>
      <c r="D45" s="57"/>
      <c r="E45" s="57"/>
      <c r="F45" s="57"/>
      <c r="G45" s="57"/>
      <c r="H45" s="57"/>
      <c r="I45" s="57"/>
      <c r="J45" s="57"/>
      <c r="K45" s="57"/>
      <c r="L45" s="88"/>
      <c r="M45" s="88"/>
      <c r="N45" s="57"/>
      <c r="O45" s="57"/>
      <c r="P45" s="57"/>
      <c r="Q45" s="260"/>
      <c r="R45" s="261"/>
      <c r="S45" s="190"/>
      <c r="T45" s="188"/>
      <c r="U45" s="191"/>
      <c r="V45" s="191"/>
      <c r="W45" s="57"/>
      <c r="X45" s="57"/>
      <c r="Y45" s="57"/>
      <c r="Z45" s="57"/>
      <c r="AA45" s="57"/>
      <c r="AB45" s="57"/>
      <c r="AC45" s="57"/>
      <c r="AD45" s="57"/>
      <c r="AE45" s="57"/>
      <c r="AF45" s="57"/>
      <c r="AG45" s="57"/>
      <c r="AH45" s="57"/>
      <c r="AI45" s="57"/>
      <c r="AJ45" s="57"/>
      <c r="AK45" s="57"/>
      <c r="AL45" s="57"/>
      <c r="AM45" s="57"/>
      <c r="AN45" s="57"/>
      <c r="AO45" s="57"/>
      <c r="AP45" s="57"/>
      <c r="AQ45" s="57"/>
      <c r="AR45" s="191"/>
      <c r="AS45" s="191"/>
      <c r="AT45" s="191"/>
      <c r="AU45" s="191"/>
      <c r="AV45" s="191"/>
    </row>
    <row r="46" spans="2:48" ht="20" customHeight="1">
      <c r="G46" s="57"/>
      <c r="H46" s="57"/>
      <c r="I46" s="57"/>
      <c r="J46" s="57"/>
      <c r="K46" s="57"/>
      <c r="Q46" s="260"/>
      <c r="R46" s="190"/>
      <c r="S46" s="190"/>
      <c r="T46" s="188"/>
      <c r="U46" s="191"/>
      <c r="V46" s="191"/>
      <c r="W46" s="57"/>
      <c r="X46" s="57"/>
      <c r="Y46" s="57"/>
      <c r="Z46" s="57"/>
      <c r="AA46" s="57"/>
      <c r="AB46" s="57"/>
      <c r="AC46" s="57"/>
      <c r="AD46" s="57"/>
      <c r="AE46" s="57"/>
      <c r="AF46" s="57"/>
      <c r="AG46" s="57"/>
      <c r="AH46" s="57"/>
      <c r="AI46" s="57"/>
      <c r="AJ46" s="57"/>
      <c r="AK46" s="57"/>
      <c r="AL46" s="57"/>
      <c r="AM46" s="57"/>
      <c r="AN46" s="57"/>
      <c r="AO46" s="57"/>
      <c r="AP46" s="57"/>
      <c r="AQ46" s="57"/>
      <c r="AR46" s="191"/>
      <c r="AS46" s="191"/>
      <c r="AT46" s="191"/>
      <c r="AU46" s="191"/>
      <c r="AV46" s="191"/>
    </row>
    <row r="47" spans="2:48" ht="20" customHeight="1">
      <c r="G47" s="57"/>
      <c r="H47" s="57"/>
      <c r="I47" s="57"/>
      <c r="J47" s="57"/>
      <c r="K47" s="57"/>
      <c r="Q47" s="59"/>
      <c r="R47" s="60"/>
      <c r="S47" s="60"/>
      <c r="T47" s="11"/>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191"/>
      <c r="AS47" s="191"/>
      <c r="AT47" s="191"/>
      <c r="AU47" s="191"/>
      <c r="AV47" s="191"/>
    </row>
    <row r="48" spans="2:48" ht="20" customHeight="1">
      <c r="Q48" s="59"/>
      <c r="R48" s="60"/>
      <c r="S48" s="60"/>
      <c r="T48" s="11"/>
      <c r="U48" s="57"/>
      <c r="V48" s="57"/>
      <c r="W48" s="57"/>
      <c r="X48" s="89" t="s">
        <v>16</v>
      </c>
      <c r="Y48" s="57"/>
      <c r="Z48" s="57"/>
      <c r="AA48" s="57"/>
      <c r="AB48" s="57"/>
      <c r="AC48" s="57"/>
      <c r="AD48" s="57"/>
      <c r="AE48" s="57"/>
      <c r="AF48" s="57"/>
      <c r="AG48" s="57"/>
      <c r="AH48" s="57"/>
      <c r="AI48" s="57"/>
      <c r="AJ48" s="57"/>
      <c r="AK48" s="57"/>
      <c r="AL48" s="57"/>
      <c r="AM48" s="57"/>
      <c r="AN48" s="57"/>
      <c r="AO48" s="57"/>
      <c r="AP48" s="57"/>
      <c r="AQ48" s="57"/>
      <c r="AR48" s="191"/>
      <c r="AS48" s="191"/>
      <c r="AT48" s="191"/>
      <c r="AU48" s="191"/>
      <c r="AV48" s="191"/>
    </row>
    <row r="49" spans="2:48" ht="14" thickBot="1">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191"/>
      <c r="AS49" s="191"/>
      <c r="AT49" s="191"/>
      <c r="AU49" s="191"/>
      <c r="AV49" s="191"/>
    </row>
    <row r="50" spans="2:48" ht="20" customHeight="1" thickTop="1">
      <c r="B50" s="47"/>
      <c r="C50" s="47"/>
      <c r="D50" s="47"/>
      <c r="E50" s="47"/>
      <c r="F50" s="47"/>
      <c r="L50" s="60"/>
      <c r="M50" s="60"/>
      <c r="N50" s="47"/>
      <c r="O50" s="47"/>
      <c r="P50" s="47"/>
      <c r="Q50" s="57"/>
      <c r="R50" s="57"/>
      <c r="S50" s="57"/>
      <c r="T50" s="57"/>
      <c r="U50" s="57"/>
      <c r="V50" s="57"/>
      <c r="W50" s="57"/>
      <c r="X50" s="90" t="s">
        <v>17</v>
      </c>
      <c r="Y50" s="91" t="s">
        <v>18</v>
      </c>
      <c r="Z50" s="92" t="s">
        <v>19</v>
      </c>
      <c r="AA50" s="93" t="s">
        <v>20</v>
      </c>
      <c r="AB50" s="92" t="s">
        <v>21</v>
      </c>
      <c r="AC50" s="93" t="s">
        <v>22</v>
      </c>
      <c r="AD50" s="94" t="s">
        <v>23</v>
      </c>
      <c r="AE50" s="95" t="s">
        <v>24</v>
      </c>
      <c r="AF50" s="57"/>
      <c r="AG50" s="57"/>
      <c r="AH50" s="57"/>
      <c r="AI50" s="57"/>
      <c r="AM50" s="57"/>
      <c r="AN50" s="57"/>
      <c r="AO50" s="57"/>
      <c r="AP50" s="57"/>
      <c r="AQ50" s="57"/>
      <c r="AR50" s="191"/>
      <c r="AS50" s="191"/>
      <c r="AT50" s="191"/>
      <c r="AU50" s="191"/>
      <c r="AV50" s="191"/>
    </row>
    <row r="51" spans="2:48" ht="20" customHeight="1" thickBot="1">
      <c r="B51" s="47"/>
      <c r="C51" s="47"/>
      <c r="D51" s="47"/>
      <c r="E51" s="47"/>
      <c r="F51" s="47"/>
      <c r="L51" s="60"/>
      <c r="M51" s="60"/>
      <c r="N51" s="47"/>
      <c r="O51" s="47"/>
      <c r="P51" s="47"/>
      <c r="X51" s="96" t="s">
        <v>25</v>
      </c>
      <c r="Y51" s="97" t="s">
        <v>276</v>
      </c>
      <c r="Z51" s="98" t="s">
        <v>26</v>
      </c>
      <c r="AA51" s="99" t="s">
        <v>27</v>
      </c>
      <c r="AB51" s="98" t="s">
        <v>28</v>
      </c>
      <c r="AC51" s="99" t="s">
        <v>29</v>
      </c>
      <c r="AD51" s="100" t="s">
        <v>30</v>
      </c>
      <c r="AE51" s="101" t="s">
        <v>31</v>
      </c>
      <c r="AG51" s="102"/>
      <c r="AH51" s="102"/>
      <c r="AJ51" s="102" t="s">
        <v>32</v>
      </c>
      <c r="AK51" s="102" t="s">
        <v>33</v>
      </c>
      <c r="AL51" s="102" t="s">
        <v>21</v>
      </c>
    </row>
    <row r="52" spans="2:48" ht="20" customHeight="1" thickTop="1">
      <c r="B52" s="47"/>
      <c r="C52" s="47"/>
      <c r="D52" s="47"/>
      <c r="E52" s="47"/>
      <c r="F52" s="47"/>
      <c r="G52" s="47"/>
      <c r="H52" s="47"/>
      <c r="I52" s="47"/>
      <c r="J52" s="47"/>
      <c r="K52" s="47"/>
      <c r="L52" s="60"/>
      <c r="M52" s="60"/>
      <c r="N52" s="47"/>
      <c r="O52" s="47"/>
      <c r="P52" s="47"/>
      <c r="X52" s="103" t="s">
        <v>34</v>
      </c>
      <c r="Y52" s="104" t="s">
        <v>6</v>
      </c>
      <c r="Z52" s="105" t="s">
        <v>35</v>
      </c>
      <c r="AA52" s="106"/>
      <c r="AB52" s="107"/>
      <c r="AC52" s="108"/>
      <c r="AD52" s="109">
        <v>30</v>
      </c>
      <c r="AE52" s="110">
        <v>16</v>
      </c>
      <c r="AG52" s="111"/>
      <c r="AH52" s="47"/>
      <c r="AJ52" s="11" t="e">
        <f>AC52/AA52*AB52</f>
        <v>#DIV/0!</v>
      </c>
      <c r="AK52" s="11" t="e">
        <f>AC52/AA52*100%</f>
        <v>#DIV/0!</v>
      </c>
      <c r="AL52" s="112">
        <f>AB52</f>
        <v>0</v>
      </c>
    </row>
    <row r="53" spans="2:48" ht="13" customHeight="1">
      <c r="B53" s="47"/>
      <c r="C53" s="47"/>
      <c r="D53" s="47"/>
      <c r="E53" s="47"/>
      <c r="F53" s="47"/>
      <c r="G53" s="47"/>
      <c r="H53" s="47"/>
      <c r="I53" s="47"/>
      <c r="J53" s="47"/>
      <c r="K53" s="47"/>
      <c r="L53" s="60"/>
      <c r="M53" s="60"/>
      <c r="N53" s="47"/>
      <c r="O53" s="47"/>
      <c r="P53" s="47"/>
      <c r="X53" s="113" t="s">
        <v>36</v>
      </c>
      <c r="Y53" s="114" t="s">
        <v>277</v>
      </c>
      <c r="Z53" s="115" t="s">
        <v>37</v>
      </c>
      <c r="AA53" s="116">
        <v>0.6</v>
      </c>
      <c r="AB53" s="117">
        <v>0.4</v>
      </c>
      <c r="AC53" s="118">
        <v>40000</v>
      </c>
      <c r="AD53" s="119"/>
      <c r="AE53" s="120"/>
      <c r="AG53" s="121"/>
      <c r="AJ53" s="11">
        <f>AE53*AD53*12</f>
        <v>0</v>
      </c>
      <c r="AK53" s="11" t="e">
        <f>AJ53/AL53*100%</f>
        <v>#DIV/0!</v>
      </c>
      <c r="AL53" s="112" t="e">
        <f>AE53*12/AH50</f>
        <v>#DIV/0!</v>
      </c>
    </row>
    <row r="54" spans="2:48" ht="40" customHeight="1">
      <c r="B54" s="47"/>
      <c r="C54" s="47"/>
      <c r="D54" s="47"/>
      <c r="E54" s="47"/>
      <c r="F54" s="47"/>
      <c r="G54" s="47"/>
      <c r="H54" s="47"/>
      <c r="I54" s="47"/>
      <c r="J54" s="47"/>
      <c r="K54" s="47"/>
      <c r="L54" s="60"/>
      <c r="M54" s="60"/>
      <c r="N54" s="47"/>
      <c r="O54" s="47"/>
      <c r="P54" s="47"/>
      <c r="Y54" s="122"/>
      <c r="Z54" s="123"/>
      <c r="AA54" s="124"/>
      <c r="AB54" s="124"/>
      <c r="AC54" s="125"/>
      <c r="AD54" s="126"/>
      <c r="AE54" s="126"/>
    </row>
    <row r="55" spans="2:48" ht="20" customHeight="1">
      <c r="B55" s="47"/>
      <c r="C55" s="47"/>
      <c r="D55" s="47"/>
      <c r="E55" s="47"/>
      <c r="F55" s="47"/>
      <c r="G55" s="47"/>
      <c r="H55" s="47"/>
      <c r="I55" s="47"/>
      <c r="J55" s="47"/>
      <c r="K55" s="47"/>
      <c r="L55" s="60"/>
      <c r="M55" s="60"/>
      <c r="N55" s="47"/>
      <c r="O55" s="47"/>
      <c r="P55" s="47"/>
      <c r="X55" s="127" t="s">
        <v>38</v>
      </c>
      <c r="Y55" s="122"/>
      <c r="Z55" s="123"/>
      <c r="AA55" s="124"/>
      <c r="AB55" s="124"/>
      <c r="AC55" s="125"/>
      <c r="AD55" s="126"/>
      <c r="AE55" s="126"/>
    </row>
    <row r="56" spans="2:48" ht="20" customHeight="1">
      <c r="G56" s="47"/>
      <c r="H56" s="47"/>
      <c r="I56" s="47"/>
      <c r="J56" s="47"/>
      <c r="K56" s="47"/>
      <c r="Q56" s="47"/>
      <c r="R56" s="47"/>
      <c r="S56" s="47"/>
      <c r="T56" s="47"/>
      <c r="U56" s="47"/>
      <c r="V56" s="47"/>
      <c r="W56" s="47"/>
      <c r="Y56" s="128"/>
      <c r="Z56" s="105" t="s">
        <v>35</v>
      </c>
      <c r="AA56" s="87" t="s">
        <v>39</v>
      </c>
      <c r="AB56" s="47"/>
      <c r="AC56" s="129"/>
      <c r="AD56" s="47"/>
      <c r="AE56" s="47" t="s">
        <v>40</v>
      </c>
      <c r="AF56" s="47"/>
      <c r="AG56" s="47"/>
      <c r="AH56" s="47"/>
      <c r="AI56" s="47"/>
      <c r="AJ56" s="47"/>
      <c r="AK56" s="47"/>
      <c r="AL56" s="47"/>
      <c r="AM56" s="47"/>
      <c r="AN56" s="47"/>
      <c r="AO56" s="47"/>
      <c r="AP56" s="47"/>
      <c r="AQ56" s="47"/>
      <c r="AR56" s="190"/>
      <c r="AS56" s="190"/>
      <c r="AT56" s="190"/>
      <c r="AU56" s="190"/>
      <c r="AV56" s="190"/>
    </row>
    <row r="57" spans="2:48" ht="20" customHeight="1">
      <c r="G57" s="47"/>
      <c r="H57" s="47"/>
      <c r="I57" s="47"/>
      <c r="J57" s="47"/>
      <c r="K57" s="47"/>
      <c r="Q57" s="47"/>
      <c r="R57" s="47"/>
      <c r="S57" s="47"/>
      <c r="T57" s="47"/>
      <c r="U57" s="47"/>
      <c r="V57" s="47"/>
      <c r="W57" s="47"/>
      <c r="X57" s="47"/>
      <c r="Y57" s="47"/>
      <c r="Z57" s="130" t="s">
        <v>37</v>
      </c>
      <c r="AA57" s="131" t="s">
        <v>41</v>
      </c>
      <c r="AB57" s="131"/>
      <c r="AC57" s="131"/>
      <c r="AD57" s="131"/>
      <c r="AE57" s="132" t="s">
        <v>42</v>
      </c>
      <c r="AF57" s="47"/>
      <c r="AG57" s="47"/>
      <c r="AH57" s="47"/>
      <c r="AI57" s="47"/>
      <c r="AJ57" s="47"/>
      <c r="AK57" s="47"/>
      <c r="AL57" s="47"/>
      <c r="AM57" s="47"/>
      <c r="AN57" s="47"/>
      <c r="AO57" s="47"/>
      <c r="AP57" s="47"/>
      <c r="AQ57" s="47"/>
      <c r="AR57" s="190"/>
      <c r="AS57" s="190"/>
      <c r="AT57" s="190"/>
      <c r="AU57" s="190"/>
      <c r="AV57" s="190"/>
    </row>
    <row r="58" spans="2:48" ht="20" customHeight="1">
      <c r="Q58" s="47"/>
      <c r="R58" s="47"/>
      <c r="S58" s="47"/>
      <c r="T58" s="47"/>
      <c r="U58" s="47"/>
      <c r="V58" s="47"/>
      <c r="W58" s="47"/>
      <c r="X58" s="47"/>
      <c r="Y58" s="47"/>
      <c r="Z58" s="47"/>
      <c r="AA58" s="87" t="s">
        <v>43</v>
      </c>
      <c r="AB58" s="47"/>
      <c r="AC58" s="47"/>
      <c r="AD58" s="47"/>
      <c r="AE58" s="47"/>
      <c r="AF58" s="47"/>
      <c r="AG58" s="47"/>
      <c r="AH58" s="47"/>
      <c r="AI58" s="47"/>
      <c r="AJ58" s="47"/>
      <c r="AK58" s="47"/>
      <c r="AL58" s="47"/>
      <c r="AM58" s="47"/>
      <c r="AN58" s="47"/>
      <c r="AO58" s="47"/>
      <c r="AP58" s="47"/>
      <c r="AQ58" s="47"/>
      <c r="AR58" s="190"/>
      <c r="AS58" s="190"/>
      <c r="AT58" s="190"/>
      <c r="AU58" s="190"/>
      <c r="AV58" s="190"/>
    </row>
    <row r="59" spans="2:48" ht="20" customHeight="1">
      <c r="Q59" s="47"/>
      <c r="R59" s="47"/>
      <c r="S59" s="47"/>
      <c r="T59" s="47"/>
      <c r="U59" s="47"/>
      <c r="V59" s="47"/>
      <c r="W59" s="47"/>
      <c r="X59" s="47"/>
      <c r="Y59" s="47"/>
      <c r="Z59" s="47"/>
      <c r="AA59" s="87"/>
      <c r="AB59" s="47"/>
      <c r="AC59" s="47"/>
      <c r="AD59" s="47"/>
      <c r="AE59" s="47"/>
      <c r="AF59" s="47"/>
      <c r="AG59" s="47"/>
      <c r="AH59" s="47"/>
      <c r="AI59" s="47"/>
      <c r="AJ59" s="47"/>
      <c r="AK59" s="47"/>
      <c r="AL59" s="47"/>
      <c r="AM59" s="47"/>
      <c r="AN59" s="47"/>
      <c r="AO59" s="47"/>
      <c r="AP59" s="47"/>
      <c r="AQ59" s="47"/>
      <c r="AR59" s="190"/>
      <c r="AS59" s="190"/>
      <c r="AT59" s="190"/>
      <c r="AU59" s="190"/>
      <c r="AV59" s="190"/>
    </row>
    <row r="60" spans="2:48" ht="20" customHeight="1">
      <c r="Q60" s="47"/>
      <c r="R60" s="47"/>
      <c r="S60" s="47"/>
      <c r="T60" s="47"/>
      <c r="U60" s="47"/>
      <c r="V60" s="47"/>
      <c r="W60" s="47"/>
      <c r="X60" s="47"/>
      <c r="Y60" s="47"/>
      <c r="Z60" s="47"/>
      <c r="AA60" s="87"/>
      <c r="AB60" s="47"/>
      <c r="AC60" s="47"/>
      <c r="AD60" s="47"/>
      <c r="AE60" s="47"/>
      <c r="AF60" s="47"/>
      <c r="AG60" s="128" t="s">
        <v>44</v>
      </c>
      <c r="AH60" s="47"/>
      <c r="AI60" s="47"/>
      <c r="AJ60" s="47"/>
      <c r="AK60" s="47"/>
      <c r="AL60" s="47"/>
      <c r="AM60" s="47"/>
      <c r="AN60" s="47"/>
      <c r="AO60" s="47"/>
      <c r="AP60" s="47"/>
      <c r="AQ60" s="47"/>
      <c r="AR60" s="190"/>
      <c r="AS60" s="190"/>
      <c r="AT60" s="190"/>
      <c r="AU60" s="190"/>
      <c r="AV60" s="190"/>
    </row>
    <row r="61" spans="2:48" ht="15" customHeight="1" thickBot="1">
      <c r="AC61" s="129"/>
    </row>
    <row r="62" spans="2:48" ht="20" customHeight="1" thickTop="1">
      <c r="AG62" s="133" t="s">
        <v>17</v>
      </c>
      <c r="AH62" s="134" t="s">
        <v>45</v>
      </c>
      <c r="AI62" s="135" t="s">
        <v>46</v>
      </c>
      <c r="AJ62" s="135" t="s">
        <v>47</v>
      </c>
      <c r="AK62" s="135" t="s">
        <v>48</v>
      </c>
      <c r="AL62" s="136" t="s">
        <v>49</v>
      </c>
    </row>
    <row r="63" spans="2:48" ht="20" customHeight="1" thickBot="1">
      <c r="AG63" s="137" t="s">
        <v>50</v>
      </c>
      <c r="AH63" s="138"/>
      <c r="AI63" s="139"/>
      <c r="AJ63" s="140"/>
      <c r="AK63" s="140" t="s">
        <v>51</v>
      </c>
      <c r="AL63" s="141" t="s">
        <v>52</v>
      </c>
    </row>
    <row r="64" spans="2:48" ht="20" customHeight="1" thickTop="1">
      <c r="AG64" s="142" t="s">
        <v>34</v>
      </c>
      <c r="AH64" s="104" t="s">
        <v>53</v>
      </c>
      <c r="AI64" s="143" t="s">
        <v>54</v>
      </c>
      <c r="AJ64" s="143"/>
      <c r="AK64" s="143"/>
      <c r="AL64" s="144"/>
    </row>
    <row r="65" spans="25:38" ht="20" customHeight="1">
      <c r="AG65" s="145" t="s">
        <v>34</v>
      </c>
      <c r="AH65" s="114" t="s">
        <v>55</v>
      </c>
      <c r="AI65" s="146"/>
      <c r="AJ65" s="146"/>
      <c r="AK65" s="146"/>
      <c r="AL65" s="147"/>
    </row>
    <row r="66" spans="25:38" ht="20" customHeight="1">
      <c r="AG66" s="148" t="s">
        <v>34</v>
      </c>
      <c r="AH66" s="104" t="s">
        <v>10</v>
      </c>
      <c r="AI66" s="143"/>
      <c r="AJ66" s="143" t="s">
        <v>56</v>
      </c>
      <c r="AK66" s="143"/>
      <c r="AL66" s="144"/>
    </row>
    <row r="67" spans="25:38" ht="20" customHeight="1">
      <c r="Y67" s="47"/>
      <c r="AG67" s="149" t="s">
        <v>34</v>
      </c>
      <c r="AH67" s="150" t="s">
        <v>57</v>
      </c>
      <c r="AI67" s="151" t="s">
        <v>56</v>
      </c>
      <c r="AJ67" s="151"/>
      <c r="AK67" s="151"/>
      <c r="AL67" s="152"/>
    </row>
    <row r="68" spans="25:38" ht="20" customHeight="1">
      <c r="AG68" s="153" t="s">
        <v>36</v>
      </c>
      <c r="AH68" s="154" t="s">
        <v>53</v>
      </c>
      <c r="AI68" s="155" t="s">
        <v>58</v>
      </c>
      <c r="AJ68" s="155" t="s">
        <v>59</v>
      </c>
      <c r="AK68" s="155"/>
      <c r="AL68" s="156" t="s">
        <v>54</v>
      </c>
    </row>
    <row r="69" spans="25:38" ht="20" customHeight="1">
      <c r="AG69" s="157" t="s">
        <v>36</v>
      </c>
      <c r="AH69" s="158" t="s">
        <v>55</v>
      </c>
      <c r="AI69" s="159" t="s">
        <v>54</v>
      </c>
      <c r="AJ69" s="159"/>
      <c r="AK69" s="159"/>
      <c r="AL69" s="160"/>
    </row>
    <row r="70" spans="25:38" ht="20" customHeight="1">
      <c r="AG70" s="153" t="s">
        <v>36</v>
      </c>
      <c r="AH70" s="154" t="s">
        <v>10</v>
      </c>
      <c r="AI70" s="155"/>
      <c r="AJ70" s="161" t="s">
        <v>54</v>
      </c>
      <c r="AK70" s="155" t="s">
        <v>60</v>
      </c>
      <c r="AL70" s="156"/>
    </row>
    <row r="71" spans="25:38" ht="20" customHeight="1">
      <c r="AG71" s="162" t="s">
        <v>36</v>
      </c>
      <c r="AH71" s="163" t="s">
        <v>57</v>
      </c>
      <c r="AI71" s="164" t="s">
        <v>58</v>
      </c>
      <c r="AJ71" s="165"/>
      <c r="AK71" s="164"/>
      <c r="AL71" s="166"/>
    </row>
    <row r="73" spans="25:38">
      <c r="AG73" s="506" t="s">
        <v>61</v>
      </c>
      <c r="AH73" s="506"/>
      <c r="AI73" s="506"/>
      <c r="AJ73" s="506"/>
      <c r="AK73" s="506"/>
      <c r="AL73" s="506"/>
    </row>
    <row r="74" spans="25:38" ht="14" thickBot="1"/>
    <row r="75" spans="25:38" ht="14" thickTop="1">
      <c r="AG75" s="133" t="s">
        <v>17</v>
      </c>
      <c r="AH75" s="134" t="s">
        <v>45</v>
      </c>
      <c r="AI75" s="135" t="s">
        <v>46</v>
      </c>
      <c r="AJ75" s="135" t="s">
        <v>47</v>
      </c>
      <c r="AK75" s="135" t="s">
        <v>48</v>
      </c>
      <c r="AL75" s="136" t="s">
        <v>49</v>
      </c>
    </row>
    <row r="76" spans="25:38" ht="53" thickBot="1">
      <c r="AG76" s="137" t="s">
        <v>50</v>
      </c>
      <c r="AH76" s="138"/>
      <c r="AI76" s="139"/>
      <c r="AJ76" s="140"/>
      <c r="AK76" s="140" t="s">
        <v>51</v>
      </c>
      <c r="AL76" s="141" t="s">
        <v>52</v>
      </c>
    </row>
    <row r="77" spans="25:38" ht="20" customHeight="1" thickTop="1">
      <c r="AG77" s="142" t="s">
        <v>34</v>
      </c>
      <c r="AH77" s="104" t="s">
        <v>53</v>
      </c>
      <c r="AI77" s="143" t="s">
        <v>62</v>
      </c>
      <c r="AJ77" s="143"/>
      <c r="AK77" s="143"/>
      <c r="AL77" s="144"/>
    </row>
    <row r="78" spans="25:38" ht="20" customHeight="1">
      <c r="AG78" s="145" t="s">
        <v>34</v>
      </c>
      <c r="AH78" s="114" t="s">
        <v>55</v>
      </c>
      <c r="AI78" s="146"/>
      <c r="AJ78" s="146"/>
      <c r="AK78" s="146"/>
      <c r="AL78" s="147"/>
    </row>
    <row r="79" spans="25:38" ht="20" customHeight="1">
      <c r="AG79" s="148" t="s">
        <v>34</v>
      </c>
      <c r="AH79" s="104" t="s">
        <v>10</v>
      </c>
      <c r="AI79" s="143"/>
      <c r="AJ79" s="143" t="s">
        <v>63</v>
      </c>
      <c r="AK79" s="143"/>
      <c r="AL79" s="144"/>
    </row>
    <row r="80" spans="25:38" ht="20" customHeight="1">
      <c r="AG80" s="149" t="s">
        <v>34</v>
      </c>
      <c r="AH80" s="150" t="s">
        <v>57</v>
      </c>
      <c r="AI80" s="146" t="s">
        <v>63</v>
      </c>
      <c r="AJ80" s="151"/>
      <c r="AK80" s="151"/>
      <c r="AL80" s="152"/>
    </row>
    <row r="81" spans="33:44" ht="20" customHeight="1">
      <c r="AG81" s="153" t="s">
        <v>36</v>
      </c>
      <c r="AH81" s="154" t="s">
        <v>53</v>
      </c>
      <c r="AI81" s="167" t="s">
        <v>64</v>
      </c>
      <c r="AJ81" s="155" t="s">
        <v>65</v>
      </c>
      <c r="AK81" s="155"/>
      <c r="AL81" s="168" t="s">
        <v>66</v>
      </c>
      <c r="AM81" s="169"/>
    </row>
    <row r="82" spans="33:44" ht="20" customHeight="1">
      <c r="AG82" s="157" t="s">
        <v>36</v>
      </c>
      <c r="AH82" s="158" t="s">
        <v>55</v>
      </c>
      <c r="AI82" s="159" t="s">
        <v>66</v>
      </c>
      <c r="AJ82" s="159"/>
      <c r="AK82" s="159"/>
      <c r="AL82" s="160"/>
    </row>
    <row r="83" spans="33:44" ht="20" customHeight="1">
      <c r="AG83" s="153" t="s">
        <v>36</v>
      </c>
      <c r="AH83" s="154" t="s">
        <v>10</v>
      </c>
      <c r="AI83" s="155"/>
      <c r="AJ83" s="155" t="s">
        <v>66</v>
      </c>
      <c r="AK83" s="155" t="s">
        <v>67</v>
      </c>
      <c r="AL83" s="156"/>
    </row>
    <row r="84" spans="33:44" ht="20" customHeight="1">
      <c r="AG84" s="162" t="s">
        <v>36</v>
      </c>
      <c r="AH84" s="163" t="s">
        <v>57</v>
      </c>
      <c r="AI84" s="164" t="s">
        <v>68</v>
      </c>
      <c r="AJ84" s="165"/>
      <c r="AK84" s="164"/>
      <c r="AL84" s="166"/>
    </row>
    <row r="86" spans="33:44">
      <c r="AO86" s="127" t="s">
        <v>69</v>
      </c>
    </row>
    <row r="87" spans="33:44">
      <c r="AO87" s="128"/>
    </row>
    <row r="88" spans="33:44">
      <c r="AO88" s="478" t="s">
        <v>70</v>
      </c>
      <c r="AP88" s="478"/>
      <c r="AQ88" s="478"/>
      <c r="AR88" s="478"/>
    </row>
    <row r="89" spans="33:44" ht="14" thickBot="1"/>
    <row r="90" spans="33:44" ht="30" customHeight="1" thickTop="1" thickBot="1">
      <c r="AO90" s="5" t="s">
        <v>1</v>
      </c>
      <c r="AP90" s="6" t="s">
        <v>18</v>
      </c>
      <c r="AQ90" s="8" t="s">
        <v>2</v>
      </c>
      <c r="AR90" s="262" t="s">
        <v>3</v>
      </c>
    </row>
    <row r="91" spans="33:44" ht="20" customHeight="1">
      <c r="AO91" s="12" t="s">
        <v>4</v>
      </c>
      <c r="AP91" s="13" t="s">
        <v>5</v>
      </c>
      <c r="AQ91" s="15">
        <f>SUM(AQ92:AQ94)</f>
        <v>21</v>
      </c>
      <c r="AR91" s="188">
        <f>SUM(AR92:AR94)</f>
        <v>722</v>
      </c>
    </row>
    <row r="92" spans="33:44" ht="20" customHeight="1">
      <c r="AO92" s="479" t="s">
        <v>4</v>
      </c>
      <c r="AP92" s="17" t="s">
        <v>278</v>
      </c>
      <c r="AQ92" s="19">
        <f t="shared" ref="AQ92:AR94" si="0">SUM(AQ95,AQ98,AQ101)</f>
        <v>17</v>
      </c>
      <c r="AR92" s="188">
        <f t="shared" si="0"/>
        <v>602</v>
      </c>
    </row>
    <row r="93" spans="33:44" ht="20" customHeight="1">
      <c r="AO93" s="479"/>
      <c r="AP93" s="17" t="s">
        <v>6</v>
      </c>
      <c r="AQ93" s="19">
        <f t="shared" si="0"/>
        <v>4</v>
      </c>
      <c r="AR93" s="188">
        <f t="shared" si="0"/>
        <v>120</v>
      </c>
    </row>
    <row r="94" spans="33:44" ht="20" customHeight="1">
      <c r="AO94" s="480"/>
      <c r="AP94" s="20" t="s">
        <v>7</v>
      </c>
      <c r="AQ94" s="22">
        <f t="shared" si="0"/>
        <v>0</v>
      </c>
      <c r="AR94" s="188">
        <f t="shared" si="0"/>
        <v>0</v>
      </c>
    </row>
    <row r="95" spans="33:44" ht="20" customHeight="1">
      <c r="AO95" s="481" t="s">
        <v>8</v>
      </c>
      <c r="AP95" s="11" t="s">
        <v>278</v>
      </c>
      <c r="AQ95" s="172">
        <v>11</v>
      </c>
      <c r="AR95" s="188">
        <v>390</v>
      </c>
    </row>
    <row r="96" spans="33:44" ht="20" customHeight="1">
      <c r="AO96" s="482"/>
      <c r="AP96" s="11" t="s">
        <v>6</v>
      </c>
      <c r="AQ96" s="172">
        <v>2</v>
      </c>
      <c r="AR96" s="188">
        <v>60</v>
      </c>
    </row>
    <row r="97" spans="41:49" ht="20" customHeight="1">
      <c r="AO97" s="483"/>
      <c r="AP97" s="25" t="s">
        <v>7</v>
      </c>
      <c r="AQ97" s="174">
        <v>0</v>
      </c>
      <c r="AR97" s="188">
        <v>0</v>
      </c>
    </row>
    <row r="98" spans="41:49" ht="20" customHeight="1">
      <c r="AO98" s="482" t="s">
        <v>10</v>
      </c>
      <c r="AP98" s="11" t="s">
        <v>278</v>
      </c>
      <c r="AQ98" s="172">
        <v>3</v>
      </c>
      <c r="AR98" s="188">
        <v>106</v>
      </c>
    </row>
    <row r="99" spans="41:49" ht="20" customHeight="1">
      <c r="AO99" s="482"/>
      <c r="AP99" s="11" t="s">
        <v>6</v>
      </c>
      <c r="AQ99" s="172">
        <v>1</v>
      </c>
      <c r="AR99" s="188">
        <v>30</v>
      </c>
    </row>
    <row r="100" spans="41:49" ht="20" customHeight="1">
      <c r="AO100" s="483"/>
      <c r="AP100" s="25" t="s">
        <v>7</v>
      </c>
      <c r="AQ100" s="174">
        <v>0</v>
      </c>
      <c r="AR100" s="188">
        <v>0</v>
      </c>
    </row>
    <row r="101" spans="41:49" ht="20" customHeight="1">
      <c r="AO101" s="476" t="s">
        <v>11</v>
      </c>
      <c r="AP101" s="11" t="s">
        <v>278</v>
      </c>
      <c r="AQ101" s="172">
        <v>3</v>
      </c>
      <c r="AR101" s="188">
        <v>106</v>
      </c>
    </row>
    <row r="102" spans="41:49" ht="20" customHeight="1">
      <c r="AO102" s="476"/>
      <c r="AP102" s="11" t="s">
        <v>6</v>
      </c>
      <c r="AQ102" s="172">
        <v>1</v>
      </c>
      <c r="AR102" s="188">
        <v>30</v>
      </c>
    </row>
    <row r="103" spans="41:49" ht="20" customHeight="1" thickBot="1">
      <c r="AO103" s="477"/>
      <c r="AP103" s="44" t="s">
        <v>7</v>
      </c>
      <c r="AQ103" s="176">
        <v>0</v>
      </c>
      <c r="AR103" s="188">
        <v>0</v>
      </c>
    </row>
    <row r="104" spans="41:49" ht="14" thickTop="1"/>
    <row r="106" spans="41:49">
      <c r="AU106" s="263" t="s">
        <v>71</v>
      </c>
      <c r="AV106" s="263"/>
    </row>
    <row r="107" spans="41:49">
      <c r="AU107" s="263"/>
      <c r="AV107" s="263"/>
    </row>
    <row r="108" spans="41:49" ht="165.5" customHeight="1">
      <c r="AU108" s="551" t="s">
        <v>72</v>
      </c>
      <c r="AV108" s="551"/>
      <c r="AW108" s="551"/>
    </row>
    <row r="109" spans="41:49">
      <c r="AU109" s="264"/>
      <c r="AV109" s="264"/>
    </row>
    <row r="110" spans="41:49">
      <c r="AU110" s="265" t="s">
        <v>73</v>
      </c>
      <c r="AV110" s="265"/>
    </row>
    <row r="111" spans="41:49" ht="43.5" customHeight="1">
      <c r="AU111" s="544" t="s">
        <v>74</v>
      </c>
      <c r="AV111" s="544"/>
      <c r="AW111" s="545"/>
    </row>
    <row r="114" spans="47:49">
      <c r="AU114" s="266" t="s">
        <v>75</v>
      </c>
    </row>
    <row r="116" spans="47:49">
      <c r="AU116" s="546" t="s">
        <v>76</v>
      </c>
      <c r="AV116" s="546"/>
      <c r="AW116" s="546"/>
    </row>
    <row r="117" spans="47:49">
      <c r="AU117" s="194"/>
      <c r="AV117" s="194"/>
    </row>
    <row r="118" spans="47:49" ht="20" customHeight="1">
      <c r="AU118" s="267" t="s">
        <v>14</v>
      </c>
      <c r="AV118" s="267"/>
      <c r="AW118" s="188">
        <v>200000</v>
      </c>
    </row>
    <row r="119" spans="47:49" ht="20" customHeight="1">
      <c r="AU119" s="268" t="s">
        <v>77</v>
      </c>
      <c r="AV119" s="269" t="s">
        <v>78</v>
      </c>
      <c r="AW119" s="188">
        <v>5000</v>
      </c>
    </row>
  </sheetData>
  <mergeCells count="46">
    <mergeCell ref="J2:K2"/>
    <mergeCell ref="B35:N35"/>
    <mergeCell ref="B2:I2"/>
    <mergeCell ref="L2:N2"/>
    <mergeCell ref="I9:J11"/>
    <mergeCell ref="I14:J16"/>
    <mergeCell ref="I19:J21"/>
    <mergeCell ref="J25:L25"/>
    <mergeCell ref="M23:M24"/>
    <mergeCell ref="N23:N24"/>
    <mergeCell ref="M26:M27"/>
    <mergeCell ref="N26:N27"/>
    <mergeCell ref="B24:D26"/>
    <mergeCell ref="B19:D21"/>
    <mergeCell ref="E19:G21"/>
    <mergeCell ref="I4:N4"/>
    <mergeCell ref="AU111:AW111"/>
    <mergeCell ref="AU116:AW116"/>
    <mergeCell ref="G29:L29"/>
    <mergeCell ref="G30:L30"/>
    <mergeCell ref="G31:L31"/>
    <mergeCell ref="G32:L32"/>
    <mergeCell ref="G33:L33"/>
    <mergeCell ref="AO88:AR88"/>
    <mergeCell ref="AO92:AO94"/>
    <mergeCell ref="AO95:AO97"/>
    <mergeCell ref="AO98:AO100"/>
    <mergeCell ref="AO101:AO103"/>
    <mergeCell ref="AU108:AW108"/>
    <mergeCell ref="R39:S39"/>
    <mergeCell ref="T39:T40"/>
    <mergeCell ref="V39:V40"/>
    <mergeCell ref="B4:G4"/>
    <mergeCell ref="Q42:Q43"/>
    <mergeCell ref="R42:R43"/>
    <mergeCell ref="AG73:AL73"/>
    <mergeCell ref="Q39:Q40"/>
    <mergeCell ref="K14:L16"/>
    <mergeCell ref="K19:L21"/>
    <mergeCell ref="B9:D16"/>
    <mergeCell ref="E9:G16"/>
    <mergeCell ref="K9:L11"/>
    <mergeCell ref="B5:D5"/>
    <mergeCell ref="E5:N5"/>
    <mergeCell ref="B6:D8"/>
    <mergeCell ref="E6:N8"/>
  </mergeCells>
  <hyperlinks>
    <hyperlink ref="L2:N2" location="Riepilogo!C2" display="Torna al Riepilogo" xr:uid="{00000000-0004-0000-0600-000000000000}"/>
    <hyperlink ref="J2:K2" location="'Esempio FIAS'!A1" display="&lt;&lt; Esempio FIAS  " xr:uid="{00000000-0004-0000-0600-000001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J83"/>
  <sheetViews>
    <sheetView showGridLines="0" zoomScale="110" zoomScaleNormal="110" workbookViewId="0">
      <selection activeCell="B2" sqref="B2:E2"/>
    </sheetView>
  </sheetViews>
  <sheetFormatPr baseColWidth="10" defaultRowHeight="13"/>
  <cols>
    <col min="1" max="1" width="2.6640625" customWidth="1"/>
    <col min="2" max="2" width="14" customWidth="1"/>
    <col min="3" max="3" width="41.6640625" customWidth="1"/>
    <col min="4" max="4" width="24" customWidth="1"/>
    <col min="5" max="9" width="14.6640625" customWidth="1"/>
  </cols>
  <sheetData>
    <row r="1" spans="1:10" ht="12.5" customHeight="1">
      <c r="A1" s="57"/>
      <c r="B1" s="57"/>
      <c r="C1" s="57"/>
      <c r="D1" s="57"/>
      <c r="E1" s="57"/>
      <c r="F1" s="57"/>
      <c r="G1" s="57"/>
      <c r="H1" s="57"/>
      <c r="I1" s="57"/>
      <c r="J1" s="57"/>
    </row>
    <row r="2" spans="1:10" ht="20" customHeight="1">
      <c r="A2" s="57"/>
      <c r="B2" s="467" t="s">
        <v>291</v>
      </c>
      <c r="C2" s="467"/>
      <c r="D2" s="467"/>
      <c r="E2" s="467"/>
      <c r="F2" s="466" t="s">
        <v>292</v>
      </c>
      <c r="G2" s="466"/>
      <c r="H2" s="466" t="s">
        <v>187</v>
      </c>
      <c r="I2" s="466"/>
      <c r="J2" s="57"/>
    </row>
    <row r="3" spans="1:10" ht="14" thickBot="1">
      <c r="A3" s="57"/>
      <c r="B3" s="57"/>
      <c r="C3" s="57"/>
      <c r="D3" s="57"/>
      <c r="E3" s="57"/>
      <c r="F3" s="57"/>
      <c r="G3" s="57"/>
      <c r="H3" s="57"/>
      <c r="I3" s="57"/>
      <c r="J3" s="57"/>
    </row>
    <row r="4" spans="1:10" ht="36" customHeight="1" thickTop="1">
      <c r="A4" s="57"/>
      <c r="B4" s="90" t="s">
        <v>162</v>
      </c>
      <c r="C4" s="91" t="s">
        <v>170</v>
      </c>
      <c r="D4" s="92" t="s">
        <v>172</v>
      </c>
      <c r="E4" s="93" t="s">
        <v>177</v>
      </c>
      <c r="F4" s="92" t="s">
        <v>179</v>
      </c>
      <c r="G4" s="93" t="s">
        <v>181</v>
      </c>
      <c r="H4" s="94" t="s">
        <v>183</v>
      </c>
      <c r="I4" s="95" t="s">
        <v>185</v>
      </c>
      <c r="J4" s="57"/>
    </row>
    <row r="5" spans="1:10" ht="96" customHeight="1" thickBot="1">
      <c r="B5" s="96" t="s">
        <v>163</v>
      </c>
      <c r="C5" s="97" t="s">
        <v>171</v>
      </c>
      <c r="D5" s="98" t="s">
        <v>173</v>
      </c>
      <c r="E5" s="99" t="s">
        <v>178</v>
      </c>
      <c r="F5" s="98" t="s">
        <v>180</v>
      </c>
      <c r="G5" s="99" t="s">
        <v>182</v>
      </c>
      <c r="H5" s="100" t="s">
        <v>184</v>
      </c>
      <c r="I5" s="101" t="s">
        <v>186</v>
      </c>
    </row>
    <row r="6" spans="1:10" ht="20" customHeight="1" thickTop="1">
      <c r="B6" s="270" t="s">
        <v>164</v>
      </c>
      <c r="C6" s="122" t="s">
        <v>168</v>
      </c>
      <c r="D6" s="271" t="s">
        <v>174</v>
      </c>
      <c r="E6" s="272"/>
      <c r="F6" s="272"/>
      <c r="G6" s="273"/>
      <c r="H6" s="274">
        <v>30</v>
      </c>
      <c r="I6" s="275">
        <v>16</v>
      </c>
    </row>
    <row r="7" spans="1:10" ht="20" customHeight="1">
      <c r="B7" s="113" t="s">
        <v>165</v>
      </c>
      <c r="C7" s="276" t="s">
        <v>297</v>
      </c>
      <c r="D7" s="277" t="s">
        <v>175</v>
      </c>
      <c r="E7" s="116">
        <v>0.6</v>
      </c>
      <c r="F7" s="116">
        <v>0.4</v>
      </c>
      <c r="G7" s="118">
        <v>40000</v>
      </c>
      <c r="H7" s="278"/>
      <c r="I7" s="279"/>
    </row>
    <row r="8" spans="1:10" ht="20" customHeight="1">
      <c r="B8" s="280" t="s">
        <v>293</v>
      </c>
      <c r="C8" s="281" t="s">
        <v>192</v>
      </c>
      <c r="D8" s="282" t="s">
        <v>175</v>
      </c>
      <c r="E8" s="116">
        <v>1</v>
      </c>
      <c r="F8" s="116">
        <v>1</v>
      </c>
      <c r="G8" s="118">
        <v>100000</v>
      </c>
      <c r="H8" s="283"/>
      <c r="I8" s="284"/>
    </row>
    <row r="9" spans="1:10" ht="20" customHeight="1">
      <c r="B9" s="113" t="s">
        <v>294</v>
      </c>
      <c r="C9" s="276" t="s">
        <v>298</v>
      </c>
      <c r="D9" s="277" t="s">
        <v>175</v>
      </c>
      <c r="E9" s="116">
        <v>1</v>
      </c>
      <c r="F9" s="116">
        <v>1</v>
      </c>
      <c r="G9" s="118">
        <v>70000</v>
      </c>
      <c r="H9" s="278"/>
      <c r="I9" s="279"/>
    </row>
    <row r="10" spans="1:10" ht="20" customHeight="1">
      <c r="B10" s="285" t="s">
        <v>295</v>
      </c>
      <c r="C10" s="122" t="s">
        <v>168</v>
      </c>
      <c r="D10" s="282" t="s">
        <v>175</v>
      </c>
      <c r="E10" s="116">
        <v>1</v>
      </c>
      <c r="F10" s="116">
        <v>1</v>
      </c>
      <c r="G10" s="118">
        <v>190000</v>
      </c>
      <c r="H10" s="108"/>
      <c r="I10" s="286"/>
    </row>
    <row r="11" spans="1:10" ht="20" customHeight="1">
      <c r="B11" s="287" t="s">
        <v>296</v>
      </c>
      <c r="C11" s="276" t="s">
        <v>238</v>
      </c>
      <c r="D11" s="277" t="s">
        <v>175</v>
      </c>
      <c r="E11" s="116">
        <v>0.5</v>
      </c>
      <c r="F11" s="116">
        <v>0.25</v>
      </c>
      <c r="G11" s="118">
        <v>40000</v>
      </c>
      <c r="H11" s="278"/>
      <c r="I11" s="279"/>
    </row>
    <row r="12" spans="1:10" ht="20" customHeight="1">
      <c r="C12" s="122"/>
      <c r="D12" s="123"/>
      <c r="E12" s="124"/>
      <c r="F12" s="124"/>
      <c r="G12" s="125"/>
      <c r="H12" s="126"/>
      <c r="I12" s="126"/>
    </row>
    <row r="13" spans="1:10" ht="20" customHeight="1">
      <c r="B13" s="602" t="s">
        <v>299</v>
      </c>
      <c r="C13" s="602"/>
      <c r="D13" s="602"/>
      <c r="E13" s="602"/>
      <c r="F13" s="602"/>
      <c r="G13" s="602"/>
      <c r="H13" s="602"/>
      <c r="I13" s="602"/>
    </row>
    <row r="14" spans="1:10" ht="15" customHeight="1" thickBot="1">
      <c r="B14" s="288"/>
      <c r="C14" s="288"/>
      <c r="D14" s="288"/>
      <c r="E14" s="288"/>
      <c r="F14" s="288"/>
      <c r="G14" s="288"/>
      <c r="H14" s="288"/>
      <c r="I14" s="288"/>
    </row>
    <row r="15" spans="1:10" ht="20" customHeight="1" thickBot="1">
      <c r="B15" s="603" t="s">
        <v>300</v>
      </c>
      <c r="C15" s="603"/>
      <c r="D15" s="603"/>
      <c r="E15" s="603"/>
      <c r="F15" s="604" t="s">
        <v>139</v>
      </c>
      <c r="G15" s="605"/>
      <c r="H15" s="605"/>
      <c r="I15" s="606"/>
    </row>
    <row r="16" spans="1:10" ht="15" customHeight="1" thickBot="1">
      <c r="B16" s="288"/>
      <c r="C16" s="288"/>
      <c r="D16" s="288"/>
      <c r="E16" s="288"/>
      <c r="F16" s="288"/>
      <c r="G16" s="288"/>
      <c r="H16" s="288"/>
      <c r="I16" s="288"/>
    </row>
    <row r="17" spans="2:9" ht="43.5" customHeight="1" thickBot="1">
      <c r="B17" s="603" t="s">
        <v>301</v>
      </c>
      <c r="C17" s="603"/>
      <c r="D17" s="603"/>
      <c r="E17" s="603"/>
      <c r="F17" s="607" t="s">
        <v>140</v>
      </c>
      <c r="G17" s="608"/>
      <c r="H17" s="608"/>
      <c r="I17" s="609"/>
    </row>
    <row r="18" spans="2:9" ht="20" customHeight="1" thickBot="1">
      <c r="B18" s="127"/>
      <c r="C18" s="122"/>
      <c r="D18" s="123"/>
      <c r="E18" s="124"/>
      <c r="F18" s="124"/>
      <c r="G18" s="125"/>
      <c r="H18" s="126"/>
      <c r="I18" s="126"/>
    </row>
    <row r="19" spans="2:9" s="47" customFormat="1" ht="20" customHeight="1" thickTop="1">
      <c r="B19" s="103" t="s">
        <v>164</v>
      </c>
      <c r="C19" s="122" t="s">
        <v>168</v>
      </c>
      <c r="D19" s="271" t="s">
        <v>174</v>
      </c>
      <c r="E19" s="111">
        <v>30</v>
      </c>
      <c r="F19" s="601" t="s">
        <v>302</v>
      </c>
      <c r="G19" s="601"/>
      <c r="H19" s="601"/>
      <c r="I19" s="289">
        <v>77.88</v>
      </c>
    </row>
    <row r="20" spans="2:9" s="47" customFormat="1" ht="20" customHeight="1">
      <c r="B20" s="113" t="s">
        <v>165</v>
      </c>
      <c r="C20" s="276" t="s">
        <v>297</v>
      </c>
      <c r="D20" s="277" t="s">
        <v>175</v>
      </c>
      <c r="E20" s="290">
        <f>G7/(E7*1880)</f>
        <v>35.460992907801419</v>
      </c>
      <c r="F20" s="610" t="s">
        <v>303</v>
      </c>
      <c r="G20" s="610"/>
      <c r="H20" s="610"/>
      <c r="I20" s="291">
        <f>E20</f>
        <v>35.460992907801419</v>
      </c>
    </row>
    <row r="21" spans="2:9" s="47" customFormat="1" ht="20" customHeight="1">
      <c r="B21" s="280" t="s">
        <v>293</v>
      </c>
      <c r="C21" s="281" t="s">
        <v>192</v>
      </c>
      <c r="D21" s="282" t="s">
        <v>175</v>
      </c>
      <c r="E21" s="111">
        <f>G8/(E8*1880)</f>
        <v>53.191489361702125</v>
      </c>
      <c r="F21" s="601" t="s">
        <v>302</v>
      </c>
      <c r="G21" s="601"/>
      <c r="H21" s="601"/>
      <c r="I21" s="292">
        <v>98.33</v>
      </c>
    </row>
    <row r="22" spans="2:9" s="47" customFormat="1" ht="20" customHeight="1">
      <c r="B22" s="113" t="s">
        <v>294</v>
      </c>
      <c r="C22" s="276" t="s">
        <v>298</v>
      </c>
      <c r="D22" s="277" t="s">
        <v>175</v>
      </c>
      <c r="E22" s="290">
        <f>G9/(E9*1880)</f>
        <v>37.234042553191486</v>
      </c>
      <c r="F22" s="610" t="s">
        <v>303</v>
      </c>
      <c r="G22" s="610"/>
      <c r="H22" s="610"/>
      <c r="I22" s="291">
        <f>E22</f>
        <v>37.234042553191486</v>
      </c>
    </row>
    <row r="23" spans="2:9" s="47" customFormat="1" ht="20" customHeight="1">
      <c r="B23" s="285" t="s">
        <v>295</v>
      </c>
      <c r="C23" s="122" t="s">
        <v>168</v>
      </c>
      <c r="D23" s="282" t="s">
        <v>175</v>
      </c>
      <c r="E23" s="111">
        <f>G10/(E10*1880)</f>
        <v>101.06382978723404</v>
      </c>
      <c r="F23" s="611" t="s">
        <v>304</v>
      </c>
      <c r="G23" s="611"/>
      <c r="H23" s="611"/>
      <c r="I23" s="293">
        <f>E23</f>
        <v>101.06382978723404</v>
      </c>
    </row>
    <row r="24" spans="2:9" s="47" customFormat="1" ht="20" customHeight="1">
      <c r="B24" s="287" t="s">
        <v>296</v>
      </c>
      <c r="C24" s="276" t="s">
        <v>238</v>
      </c>
      <c r="D24" s="277" t="s">
        <v>175</v>
      </c>
      <c r="E24" s="290">
        <f>G11/(E11*1880)</f>
        <v>42.553191489361701</v>
      </c>
      <c r="F24" s="610" t="s">
        <v>305</v>
      </c>
      <c r="G24" s="610"/>
      <c r="H24" s="610"/>
      <c r="I24" s="291">
        <f>E24</f>
        <v>42.553191489361701</v>
      </c>
    </row>
    <row r="25" spans="2:9" s="47" customFormat="1"/>
    <row r="26" spans="2:9" ht="20" customHeight="1"/>
    <row r="27" spans="2:9" ht="33.5" customHeight="1">
      <c r="B27" s="600" t="s">
        <v>317</v>
      </c>
      <c r="C27" s="600"/>
      <c r="D27" s="600"/>
      <c r="E27" s="600"/>
      <c r="F27" s="600"/>
      <c r="G27" s="600"/>
      <c r="H27" s="600"/>
      <c r="I27" s="419" t="s">
        <v>149</v>
      </c>
    </row>
    <row r="28" spans="2:9" ht="20" customHeight="1"/>
    <row r="29" spans="2:9" ht="20" customHeight="1"/>
    <row r="30" spans="2:9" ht="20" customHeight="1"/>
    <row r="31" spans="2:9" ht="20" customHeight="1">
      <c r="C31" s="47"/>
    </row>
    <row r="32" spans="2:9" ht="20" customHeight="1"/>
    <row r="33" ht="20" customHeight="1"/>
    <row r="34" ht="20" customHeight="1"/>
    <row r="35" ht="20" customHeight="1"/>
    <row r="41" ht="20" customHeight="1"/>
    <row r="42" ht="20" customHeight="1"/>
    <row r="43" ht="20" customHeight="1"/>
    <row r="44" ht="20" customHeight="1"/>
    <row r="45" ht="20" customHeight="1"/>
    <row r="46" ht="20" customHeight="1"/>
    <row r="47" ht="20" customHeight="1"/>
    <row r="48" ht="20" customHeight="1"/>
    <row r="54" ht="30" customHeight="1"/>
    <row r="55" ht="20" customHeight="1"/>
    <row r="56" ht="20" customHeight="1"/>
    <row r="57" ht="20" customHeight="1"/>
    <row r="58" ht="20" customHeight="1"/>
    <row r="59" ht="20" customHeight="1"/>
    <row r="60" ht="20" customHeight="1"/>
    <row r="61" ht="20" customHeight="1"/>
    <row r="62" ht="20" customHeight="1"/>
    <row r="63" ht="20" customHeight="1"/>
    <row r="64" ht="20" customHeight="1"/>
    <row r="65" ht="20" customHeight="1"/>
    <row r="66" ht="20" customHeight="1"/>
    <row r="67" ht="20" customHeight="1"/>
    <row r="72" ht="165.5" customHeight="1"/>
    <row r="75" ht="43.5" customHeight="1"/>
    <row r="82" ht="20" customHeight="1"/>
    <row r="83" ht="20" customHeight="1"/>
  </sheetData>
  <mergeCells count="15">
    <mergeCell ref="B27:H27"/>
    <mergeCell ref="F19:H19"/>
    <mergeCell ref="H2:I2"/>
    <mergeCell ref="F2:G2"/>
    <mergeCell ref="B2:E2"/>
    <mergeCell ref="B13:I13"/>
    <mergeCell ref="B15:E15"/>
    <mergeCell ref="F15:I15"/>
    <mergeCell ref="B17:E17"/>
    <mergeCell ref="F17:I17"/>
    <mergeCell ref="F20:H20"/>
    <mergeCell ref="F21:H21"/>
    <mergeCell ref="F22:H22"/>
    <mergeCell ref="F23:H23"/>
    <mergeCell ref="F24:H24"/>
  </mergeCells>
  <hyperlinks>
    <hyperlink ref="H2:I2" location="Riepilogo!C2" display="Torna al Riepilogo" xr:uid="{00000000-0004-0000-0700-000000000000}"/>
    <hyperlink ref="F2:G2" location="'Differenze salariali'!A1" display="  Differenze salariali &gt;&gt;" xr:uid="{00000000-0004-0000-0700-000001000000}"/>
    <hyperlink ref="I27" location="'Passaggio 2'!B2" display="Passaggio 2" xr:uid="{00000000-0004-0000-0700-000002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P64"/>
  <sheetViews>
    <sheetView showGridLines="0" zoomScale="110" zoomScaleNormal="40" workbookViewId="0">
      <selection activeCell="B2" sqref="B2:C2"/>
    </sheetView>
  </sheetViews>
  <sheetFormatPr baseColWidth="10" defaultRowHeight="13"/>
  <cols>
    <col min="1" max="1" width="2.6640625" customWidth="1"/>
    <col min="3" max="3" width="27.1640625" customWidth="1"/>
    <col min="4" max="4" width="18.6640625" customWidth="1"/>
    <col min="5" max="5" width="24.1640625" customWidth="1"/>
    <col min="6" max="6" width="0.83203125" customWidth="1"/>
    <col min="7" max="7" width="37.6640625" customWidth="1"/>
    <col min="8" max="10" width="18.6640625" customWidth="1"/>
  </cols>
  <sheetData>
    <row r="1" spans="1:16" ht="12.5" customHeight="1"/>
    <row r="2" spans="1:16" ht="20" customHeight="1">
      <c r="B2" s="612" t="s">
        <v>157</v>
      </c>
      <c r="C2" s="612"/>
      <c r="D2" s="420" t="s">
        <v>318</v>
      </c>
      <c r="E2" s="419" t="s">
        <v>187</v>
      </c>
    </row>
    <row r="5" spans="1:16" ht="33.5" customHeight="1">
      <c r="B5" s="600" t="s">
        <v>321</v>
      </c>
      <c r="C5" s="600"/>
      <c r="D5" s="600"/>
      <c r="E5" s="600"/>
      <c r="F5" s="600"/>
      <c r="G5" s="600"/>
      <c r="H5" s="600"/>
      <c r="I5" s="600"/>
      <c r="J5" s="600"/>
      <c r="K5" s="600"/>
      <c r="L5" s="600"/>
      <c r="M5" s="397"/>
      <c r="N5" s="397"/>
      <c r="O5" s="397"/>
      <c r="P5" s="397"/>
    </row>
    <row r="6" spans="1:16">
      <c r="A6" s="341"/>
      <c r="B6" s="341"/>
      <c r="C6" s="341"/>
      <c r="D6" s="341"/>
      <c r="E6" s="341"/>
    </row>
    <row r="7" spans="1:16" ht="14" thickBot="1">
      <c r="A7" s="341"/>
      <c r="B7" s="341"/>
      <c r="C7" s="341"/>
      <c r="D7" s="341"/>
      <c r="E7" s="341"/>
    </row>
    <row r="8" spans="1:16" ht="48.5" customHeight="1" thickTop="1" thickBot="1">
      <c r="A8" s="341"/>
      <c r="B8" s="341"/>
      <c r="C8" s="341"/>
      <c r="D8" s="341"/>
      <c r="E8" s="341"/>
      <c r="F8" s="405"/>
      <c r="G8" s="405" t="s">
        <v>319</v>
      </c>
      <c r="H8" s="406" t="s">
        <v>168</v>
      </c>
      <c r="I8" s="406" t="s">
        <v>192</v>
      </c>
      <c r="J8" s="406" t="s">
        <v>326</v>
      </c>
    </row>
    <row r="9" spans="1:16" ht="25" customHeight="1" thickTop="1">
      <c r="A9" s="341"/>
      <c r="B9" s="341"/>
      <c r="C9" s="341"/>
      <c r="D9" s="341"/>
      <c r="E9" s="341"/>
      <c r="F9" s="399"/>
      <c r="G9" s="399" t="s">
        <v>320</v>
      </c>
      <c r="H9" s="398" t="s">
        <v>118</v>
      </c>
      <c r="I9" s="398" t="s">
        <v>117</v>
      </c>
      <c r="J9" s="398" t="s">
        <v>120</v>
      </c>
    </row>
    <row r="10" spans="1:16" ht="25" customHeight="1">
      <c r="A10" s="341"/>
      <c r="B10" s="341"/>
      <c r="C10" s="341"/>
      <c r="D10" s="341"/>
      <c r="E10" s="341"/>
      <c r="F10" s="399"/>
      <c r="G10" s="399" t="s">
        <v>322</v>
      </c>
      <c r="H10" s="398" t="s">
        <v>119</v>
      </c>
      <c r="I10" s="398" t="s">
        <v>116</v>
      </c>
      <c r="J10" s="398" t="s">
        <v>121</v>
      </c>
    </row>
    <row r="11" spans="1:16" ht="25" customHeight="1">
      <c r="A11" s="341"/>
      <c r="B11" s="341"/>
      <c r="C11" s="341"/>
      <c r="D11" s="341"/>
      <c r="E11" s="341"/>
      <c r="F11" s="399"/>
      <c r="G11" s="401" t="s">
        <v>323</v>
      </c>
      <c r="H11" s="402">
        <v>70</v>
      </c>
      <c r="I11" s="402">
        <v>58</v>
      </c>
      <c r="J11" s="402">
        <v>104</v>
      </c>
    </row>
    <row r="12" spans="1:16" ht="25" customHeight="1">
      <c r="A12" s="341"/>
      <c r="B12" s="341"/>
      <c r="C12" s="341"/>
      <c r="D12" s="341"/>
      <c r="E12" s="341"/>
      <c r="F12" s="399"/>
      <c r="G12" s="399" t="s">
        <v>324</v>
      </c>
      <c r="H12" s="398">
        <v>57</v>
      </c>
      <c r="I12" s="398">
        <v>38</v>
      </c>
      <c r="J12" s="398">
        <v>66</v>
      </c>
    </row>
    <row r="13" spans="1:16" ht="25" customHeight="1" thickBot="1">
      <c r="A13" s="341"/>
      <c r="B13" s="341"/>
      <c r="C13" s="341"/>
      <c r="D13" s="341"/>
      <c r="E13" s="341"/>
      <c r="F13" s="400"/>
      <c r="G13" s="403" t="s">
        <v>325</v>
      </c>
      <c r="H13" s="404">
        <v>106</v>
      </c>
      <c r="I13" s="404">
        <v>79</v>
      </c>
      <c r="J13" s="404">
        <v>137</v>
      </c>
    </row>
    <row r="14" spans="1:16" ht="14" thickTop="1">
      <c r="A14" s="341"/>
      <c r="B14" s="341"/>
      <c r="C14" s="341"/>
      <c r="D14" s="341"/>
      <c r="E14" s="341"/>
    </row>
    <row r="15" spans="1:16">
      <c r="A15" s="341"/>
      <c r="B15" s="341"/>
      <c r="C15" s="341"/>
      <c r="D15" s="341"/>
      <c r="E15" s="341"/>
      <c r="G15" s="341"/>
      <c r="H15" s="341"/>
      <c r="I15" s="341"/>
      <c r="J15" s="341"/>
    </row>
    <row r="16" spans="1:16">
      <c r="A16" s="341"/>
      <c r="B16" s="341"/>
      <c r="C16" s="341"/>
      <c r="D16" s="341"/>
      <c r="E16" s="341"/>
      <c r="G16" s="341"/>
      <c r="H16" s="341"/>
      <c r="I16" s="341"/>
      <c r="J16" s="341"/>
    </row>
    <row r="17" spans="1:12">
      <c r="A17" s="341"/>
      <c r="B17" s="341"/>
      <c r="C17" s="341"/>
      <c r="D17" s="341"/>
      <c r="E17" s="341"/>
      <c r="G17" s="341"/>
      <c r="H17" s="341"/>
      <c r="I17" s="341"/>
      <c r="J17" s="341"/>
    </row>
    <row r="18" spans="1:12">
      <c r="A18" s="341"/>
      <c r="B18" s="341"/>
      <c r="C18" s="341"/>
      <c r="D18" s="341"/>
      <c r="E18" s="341"/>
      <c r="G18" s="341"/>
      <c r="H18" s="341"/>
      <c r="I18" s="341"/>
      <c r="J18" s="341"/>
    </row>
    <row r="19" spans="1:12">
      <c r="A19" s="341"/>
      <c r="B19" s="341"/>
      <c r="C19" s="341"/>
      <c r="D19" s="341"/>
      <c r="E19" s="341"/>
      <c r="G19" s="341"/>
      <c r="H19" s="341"/>
      <c r="I19" s="341"/>
      <c r="J19" s="341"/>
    </row>
    <row r="20" spans="1:12">
      <c r="A20" s="341"/>
      <c r="B20" s="341"/>
      <c r="C20" s="341"/>
      <c r="D20" s="341"/>
      <c r="E20" s="341"/>
    </row>
    <row r="21" spans="1:12">
      <c r="A21" s="341"/>
      <c r="B21" s="341"/>
      <c r="C21" s="341"/>
      <c r="D21" s="341"/>
      <c r="E21" s="341"/>
    </row>
    <row r="22" spans="1:12">
      <c r="A22" s="341"/>
      <c r="B22" s="341"/>
      <c r="C22" s="341"/>
      <c r="D22" s="341"/>
      <c r="E22" s="341"/>
    </row>
    <row r="23" spans="1:12">
      <c r="A23" s="341"/>
      <c r="B23" s="341"/>
      <c r="C23" s="341"/>
      <c r="D23" s="341"/>
      <c r="E23" s="341"/>
    </row>
    <row r="26" spans="1:12" ht="21.5" customHeight="1">
      <c r="B26" s="435" t="s">
        <v>327</v>
      </c>
      <c r="C26" s="435"/>
      <c r="D26" s="435"/>
      <c r="E26" s="435"/>
      <c r="F26" s="435"/>
      <c r="G26" s="435"/>
      <c r="H26" s="435"/>
      <c r="I26" s="435"/>
      <c r="J26" s="435"/>
      <c r="K26" s="435"/>
      <c r="L26" s="435"/>
    </row>
    <row r="61" spans="3:12">
      <c r="C61" s="341"/>
      <c r="D61" s="341"/>
      <c r="E61" s="341"/>
      <c r="F61" s="341"/>
      <c r="G61" s="341"/>
      <c r="H61" s="341"/>
      <c r="I61" s="341"/>
      <c r="J61" s="341"/>
      <c r="K61" s="341"/>
      <c r="L61" s="341"/>
    </row>
    <row r="62" spans="3:12">
      <c r="C62" s="341"/>
      <c r="D62" s="341"/>
      <c r="E62" s="341"/>
      <c r="F62" s="341"/>
      <c r="G62" s="341"/>
      <c r="H62" s="341"/>
      <c r="I62" s="341"/>
      <c r="J62" s="341"/>
      <c r="K62" s="341"/>
      <c r="L62" s="341"/>
    </row>
    <row r="63" spans="3:12">
      <c r="C63" s="341"/>
      <c r="D63" s="341"/>
      <c r="E63" s="341"/>
      <c r="F63" s="341"/>
      <c r="G63" s="341"/>
      <c r="H63" s="341"/>
      <c r="I63" s="341"/>
      <c r="J63" s="341"/>
      <c r="K63" s="341"/>
      <c r="L63" s="341"/>
    </row>
    <row r="64" spans="3:12">
      <c r="C64" s="341"/>
      <c r="D64" s="341"/>
      <c r="E64" s="341"/>
      <c r="F64" s="341"/>
      <c r="G64" s="341"/>
      <c r="H64" s="341"/>
      <c r="I64" s="341"/>
      <c r="J64" s="341"/>
      <c r="K64" s="341"/>
      <c r="L64" s="341"/>
    </row>
  </sheetData>
  <mergeCells count="3">
    <mergeCell ref="B26:L26"/>
    <mergeCell ref="B2:C2"/>
    <mergeCell ref="B5:L5"/>
  </mergeCells>
  <hyperlinks>
    <hyperlink ref="D2" location="'Correzione dei costi'!A1" display="&lt;&lt;Correzione dei costi" xr:uid="{00000000-0004-0000-0800-000000000000}"/>
    <hyperlink ref="E2" location="Riepilogo!C2" display="Torna al Riepilogo" xr:uid="{00000000-0004-0000-0800-000001000000}"/>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2" baseType="variant">
      <vt:variant>
        <vt:lpstr>Arbeitsblätter</vt:lpstr>
      </vt:variant>
      <vt:variant>
        <vt:i4>19</vt:i4>
      </vt:variant>
    </vt:vector>
  </HeadingPairs>
  <TitlesOfParts>
    <vt:vector size="19" baseType="lpstr">
      <vt:lpstr>Riepilogo</vt:lpstr>
      <vt:lpstr>Passaggio 1</vt:lpstr>
      <vt:lpstr>Passaggio 2</vt:lpstr>
      <vt:lpstr>Passaggio 3</vt:lpstr>
      <vt:lpstr>Passaggio 4</vt:lpstr>
      <vt:lpstr>Esempio FIAS</vt:lpstr>
      <vt:lpstr>Tabelle 4 e 5 del rapporto</vt:lpstr>
      <vt:lpstr>Correzione dei costi</vt:lpstr>
      <vt:lpstr>Differenze salariali</vt:lpstr>
      <vt:lpstr>GSR</vt:lpstr>
      <vt:lpstr>FIAS</vt:lpstr>
      <vt:lpstr>FPA</vt:lpstr>
      <vt:lpstr>OMP</vt:lpstr>
      <vt:lpstr>TAFF</vt:lpstr>
      <vt:lpstr>OTAF</vt:lpstr>
      <vt:lpstr>UNIS</vt:lpstr>
      <vt:lpstr>CHUV</vt:lpstr>
      <vt:lpstr>FIVTI</vt:lpstr>
      <vt:lpstr>aaa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Wyder Angela (wydr)</dc:creator>
  <cp:lastModifiedBy>Christian Liesen</cp:lastModifiedBy>
  <dcterms:created xsi:type="dcterms:W3CDTF">2021-02-05T15:49:48Z</dcterms:created>
  <dcterms:modified xsi:type="dcterms:W3CDTF">2021-04-15T20:58:48Z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0d9bad3-6dac-4e9a-89a3-89f3b8d247b2_Enabled">
    <vt:lpwstr>True</vt:lpwstr>
  </property>
  <property fmtid="{D5CDD505-2E9C-101B-9397-08002B2CF9AE}" pid="3" name="MSIP_Label_10d9bad3-6dac-4e9a-89a3-89f3b8d247b2_SiteId">
    <vt:lpwstr>5d1a9f9d-201f-4a10-b983-451cf65cbc1e</vt:lpwstr>
  </property>
  <property fmtid="{D5CDD505-2E9C-101B-9397-08002B2CF9AE}" pid="4" name="MSIP_Label_10d9bad3-6dac-4e9a-89a3-89f3b8d247b2_Owner">
    <vt:lpwstr>wydr@zhaw.ch</vt:lpwstr>
  </property>
  <property fmtid="{D5CDD505-2E9C-101B-9397-08002B2CF9AE}" pid="5" name="MSIP_Label_10d9bad3-6dac-4e9a-89a3-89f3b8d247b2_SetDate">
    <vt:lpwstr>2021-02-05T16:09:57.9925617Z</vt:lpwstr>
  </property>
  <property fmtid="{D5CDD505-2E9C-101B-9397-08002B2CF9AE}" pid="6" name="MSIP_Label_10d9bad3-6dac-4e9a-89a3-89f3b8d247b2_Name">
    <vt:lpwstr>Intern</vt:lpwstr>
  </property>
  <property fmtid="{D5CDD505-2E9C-101B-9397-08002B2CF9AE}" pid="7" name="MSIP_Label_10d9bad3-6dac-4e9a-89a3-89f3b8d247b2_Application">
    <vt:lpwstr>Microsoft Azure Information Protection</vt:lpwstr>
  </property>
  <property fmtid="{D5CDD505-2E9C-101B-9397-08002B2CF9AE}" pid="8" name="MSIP_Label_10d9bad3-6dac-4e9a-89a3-89f3b8d247b2_ActionId">
    <vt:lpwstr>e3539a3c-0c42-4c31-aa7a-b2d2d7116d2f</vt:lpwstr>
  </property>
  <property fmtid="{D5CDD505-2E9C-101B-9397-08002B2CF9AE}" pid="9" name="MSIP_Label_10d9bad3-6dac-4e9a-89a3-89f3b8d247b2_Extended_MSFT_Method">
    <vt:lpwstr>Automatic</vt:lpwstr>
  </property>
  <property fmtid="{D5CDD505-2E9C-101B-9397-08002B2CF9AE}" pid="10" name="Sensitivity">
    <vt:lpwstr>Intern</vt:lpwstr>
  </property>
</Properties>
</file>