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3 fertige Tabellen\BV\"/>
    </mc:Choice>
  </mc:AlternateContent>
  <xr:revisionPtr revIDLastSave="0" documentId="13_ncr:1_{B53561C9-CA84-481B-B67A-5B632145A65D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BV_PP_8B" sheetId="2" r:id="rId1"/>
  </sheets>
  <definedNames>
    <definedName name="_xlnm.Print_Area" localSheetId="0">BV_PP_8B!$A$1:$AG$40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1" i="2" l="1"/>
  <c r="AG91" i="2"/>
  <c r="AH90" i="2"/>
  <c r="AG90" i="2"/>
  <c r="AG89" i="2"/>
  <c r="AH88" i="2"/>
  <c r="AH87" i="2"/>
  <c r="AG87" i="2"/>
  <c r="O91" i="2"/>
  <c r="P91" i="2"/>
  <c r="Q91" i="2"/>
  <c r="R91" i="2"/>
  <c r="S91" i="2"/>
  <c r="T91" i="2"/>
  <c r="U91" i="2"/>
  <c r="W91" i="2"/>
  <c r="X91" i="2"/>
  <c r="Y91" i="2"/>
  <c r="Z91" i="2"/>
  <c r="AA91" i="2"/>
  <c r="AB91" i="2"/>
  <c r="AC91" i="2"/>
  <c r="AD91" i="2"/>
  <c r="AE91" i="2"/>
  <c r="AF91" i="2"/>
  <c r="M91" i="2"/>
  <c r="D91" i="2"/>
  <c r="D99" i="2" s="1"/>
  <c r="E91" i="2"/>
  <c r="E99" i="2" s="1"/>
  <c r="F91" i="2"/>
  <c r="F99" i="2" s="1"/>
  <c r="G91" i="2"/>
  <c r="G99" i="2" s="1"/>
  <c r="H91" i="2"/>
  <c r="H99" i="2" s="1"/>
  <c r="I91" i="2"/>
  <c r="I99" i="2" s="1"/>
  <c r="J91" i="2"/>
  <c r="J99" i="2" s="1"/>
  <c r="K91" i="2"/>
  <c r="K99" i="2" s="1"/>
  <c r="L91" i="2"/>
  <c r="L99" i="2" s="1"/>
  <c r="N91" i="2"/>
  <c r="V91" i="2"/>
  <c r="C91" i="2"/>
  <c r="C99" i="2" s="1"/>
  <c r="AF88" i="2"/>
  <c r="AF89" i="2"/>
  <c r="AE89" i="2"/>
  <c r="AE88" i="2"/>
  <c r="AD89" i="2"/>
  <c r="G90" i="2"/>
  <c r="G98" i="2" s="1"/>
  <c r="F90" i="2"/>
  <c r="F98" i="2" s="1"/>
  <c r="D90" i="2"/>
  <c r="D98" i="2" s="1"/>
  <c r="C90" i="2"/>
  <c r="C98" i="2" s="1"/>
  <c r="U89" i="2"/>
  <c r="T89" i="2"/>
  <c r="S89" i="2"/>
  <c r="R89" i="2"/>
  <c r="Q89" i="2"/>
  <c r="P89" i="2"/>
  <c r="O89" i="2"/>
  <c r="N89" i="2"/>
  <c r="M89" i="2"/>
  <c r="L89" i="2"/>
  <c r="K89" i="2"/>
  <c r="I89" i="2"/>
  <c r="H89" i="2"/>
  <c r="G89" i="2"/>
  <c r="G97" i="2" s="1"/>
  <c r="F89" i="2"/>
  <c r="F97" i="2" s="1"/>
  <c r="E89" i="2"/>
  <c r="E97" i="2" s="1"/>
  <c r="D89" i="2"/>
  <c r="D97" i="2" s="1"/>
  <c r="C89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O88" i="2"/>
  <c r="N88" i="2"/>
  <c r="M88" i="2"/>
  <c r="L88" i="2"/>
  <c r="K88" i="2"/>
  <c r="J88" i="2"/>
  <c r="I88" i="2"/>
  <c r="I96" i="2" s="1"/>
  <c r="H88" i="2"/>
  <c r="H96" i="2" s="1"/>
  <c r="G88" i="2"/>
  <c r="G96" i="2" s="1"/>
  <c r="F88" i="2"/>
  <c r="F96" i="2" s="1"/>
  <c r="E88" i="2"/>
  <c r="E96" i="2" s="1"/>
  <c r="D88" i="2"/>
  <c r="D96" i="2" s="1"/>
  <c r="C88" i="2"/>
  <c r="C96" i="2" s="1"/>
  <c r="E90" i="2"/>
  <c r="E98" i="2" s="1"/>
  <c r="AD88" i="2"/>
  <c r="Y89" i="2"/>
  <c r="AA89" i="2"/>
  <c r="V89" i="2"/>
  <c r="Z89" i="2"/>
  <c r="H90" i="2"/>
  <c r="W89" i="2"/>
  <c r="X89" i="2"/>
  <c r="AB89" i="2"/>
  <c r="AC89" i="2"/>
  <c r="J90" i="2"/>
  <c r="I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D90" i="2"/>
  <c r="AE90" i="2"/>
  <c r="AF90" i="2"/>
  <c r="M87" i="2"/>
  <c r="C87" i="2"/>
  <c r="N87" i="2"/>
  <c r="D87" i="2"/>
  <c r="O87" i="2"/>
  <c r="E87" i="2"/>
  <c r="P87" i="2"/>
  <c r="F87" i="2"/>
  <c r="G87" i="2"/>
  <c r="L87" i="2"/>
  <c r="J87" i="2"/>
  <c r="I87" i="2"/>
  <c r="H87" i="2"/>
  <c r="AB87" i="2"/>
  <c r="AC87" i="2"/>
  <c r="R87" i="2"/>
  <c r="X87" i="2"/>
  <c r="Q87" i="2"/>
  <c r="AD87" i="2"/>
  <c r="S87" i="2"/>
  <c r="Y87" i="2"/>
  <c r="Z87" i="2"/>
  <c r="T87" i="2"/>
  <c r="U87" i="2"/>
  <c r="AF87" i="2"/>
  <c r="AA87" i="2"/>
  <c r="V87" i="2"/>
  <c r="AI9" i="2" l="1"/>
  <c r="X4" i="2"/>
  <c r="X86" i="2" s="1"/>
  <c r="X94" i="2" s="1"/>
  <c r="AC4" i="2"/>
  <c r="AC86" i="2" s="1"/>
  <c r="AC99" i="2" s="1"/>
  <c r="W4" i="2"/>
  <c r="W86" i="2" s="1"/>
  <c r="W94" i="2" s="1"/>
  <c r="AE4" i="2"/>
  <c r="AE86" i="2" s="1"/>
  <c r="AE98" i="2" s="1"/>
  <c r="AI6" i="2"/>
  <c r="K4" i="2"/>
  <c r="K86" i="2" s="1"/>
  <c r="K94" i="2" s="1"/>
  <c r="AI7" i="2"/>
  <c r="S4" i="2"/>
  <c r="S86" i="2" s="1"/>
  <c r="S95" i="2" s="1"/>
  <c r="K87" i="2"/>
  <c r="M4" i="2"/>
  <c r="M86" i="2" s="1"/>
  <c r="M96" i="2" s="1"/>
  <c r="L4" i="2"/>
  <c r="L86" i="2" s="1"/>
  <c r="L95" i="2" s="1"/>
  <c r="P4" i="2"/>
  <c r="P86" i="2" s="1"/>
  <c r="P94" i="2" s="1"/>
  <c r="C4" i="2"/>
  <c r="C86" i="2" s="1"/>
  <c r="C94" i="2" s="1"/>
  <c r="T4" i="2"/>
  <c r="T86" i="2" s="1"/>
  <c r="T96" i="2" s="1"/>
  <c r="P88" i="2"/>
  <c r="AI8" i="2"/>
  <c r="V4" i="2"/>
  <c r="V86" i="2" s="1"/>
  <c r="V98" i="2" s="1"/>
  <c r="Q4" i="2"/>
  <c r="Q86" i="2" s="1"/>
  <c r="Q95" i="2" s="1"/>
  <c r="F4" i="2"/>
  <c r="F86" i="2" s="1"/>
  <c r="F94" i="2" s="1"/>
  <c r="Z4" i="2"/>
  <c r="Z86" i="2" s="1"/>
  <c r="Z98" i="2" s="1"/>
  <c r="AC90" i="2"/>
  <c r="D4" i="2"/>
  <c r="D86" i="2" s="1"/>
  <c r="D94" i="2" s="1"/>
  <c r="Y4" i="2"/>
  <c r="Y86" i="2" s="1"/>
  <c r="Y99" i="2" s="1"/>
  <c r="J4" i="2"/>
  <c r="J86" i="2" s="1"/>
  <c r="J95" i="2" s="1"/>
  <c r="AH89" i="2"/>
  <c r="AC96" i="2"/>
  <c r="H4" i="2"/>
  <c r="H86" i="2" s="1"/>
  <c r="AG4" i="2"/>
  <c r="AG86" i="2" s="1"/>
  <c r="AG95" i="2" s="1"/>
  <c r="O4" i="2"/>
  <c r="O86" i="2" s="1"/>
  <c r="O95" i="2" s="1"/>
  <c r="AB4" i="2"/>
  <c r="AB86" i="2" s="1"/>
  <c r="J89" i="2"/>
  <c r="AG88" i="2"/>
  <c r="AI5" i="2"/>
  <c r="AH4" i="2"/>
  <c r="AF4" i="2"/>
  <c r="AF86" i="2" s="1"/>
  <c r="AF99" i="2" s="1"/>
  <c r="AE87" i="2"/>
  <c r="AD4" i="2"/>
  <c r="AD86" i="2" s="1"/>
  <c r="AD99" i="2" s="1"/>
  <c r="U4" i="2"/>
  <c r="U86" i="2" s="1"/>
  <c r="U99" i="2" s="1"/>
  <c r="N4" i="2"/>
  <c r="N86" i="2" s="1"/>
  <c r="N94" i="2" s="1"/>
  <c r="R4" i="2"/>
  <c r="R86" i="2" s="1"/>
  <c r="R94" i="2" s="1"/>
  <c r="E4" i="2"/>
  <c r="E86" i="2" s="1"/>
  <c r="AA4" i="2"/>
  <c r="AA86" i="2" s="1"/>
  <c r="AA94" i="2" s="1"/>
  <c r="W87" i="2"/>
  <c r="I4" i="2"/>
  <c r="I86" i="2" s="1"/>
  <c r="I94" i="2" s="1"/>
  <c r="G4" i="2"/>
  <c r="G86" i="2" s="1"/>
  <c r="G94" i="2" s="1"/>
  <c r="AE97" i="2" l="1"/>
  <c r="X96" i="2"/>
  <c r="X95" i="2"/>
  <c r="W95" i="2"/>
  <c r="X97" i="2"/>
  <c r="X99" i="2"/>
  <c r="AC95" i="2"/>
  <c r="W99" i="2"/>
  <c r="X98" i="2"/>
  <c r="AC98" i="2"/>
  <c r="W98" i="2"/>
  <c r="AC97" i="2"/>
  <c r="AC94" i="2"/>
  <c r="S94" i="2"/>
  <c r="S98" i="2"/>
  <c r="Z96" i="2"/>
  <c r="AE94" i="2"/>
  <c r="AE99" i="2"/>
  <c r="T99" i="2"/>
  <c r="AE96" i="2"/>
  <c r="Z95" i="2"/>
  <c r="W97" i="2"/>
  <c r="K96" i="2"/>
  <c r="K95" i="2"/>
  <c r="T97" i="2"/>
  <c r="W96" i="2"/>
  <c r="T95" i="2"/>
  <c r="AE95" i="2"/>
  <c r="K98" i="2"/>
  <c r="T94" i="2"/>
  <c r="T98" i="2"/>
  <c r="K97" i="2"/>
  <c r="S96" i="2"/>
  <c r="S99" i="2"/>
  <c r="S97" i="2"/>
  <c r="M94" i="2"/>
  <c r="Y95" i="2"/>
  <c r="L97" i="2"/>
  <c r="J96" i="2"/>
  <c r="AD98" i="2"/>
  <c r="R96" i="2"/>
  <c r="Y97" i="2"/>
  <c r="M95" i="2"/>
  <c r="L96" i="2"/>
  <c r="M97" i="2"/>
  <c r="M98" i="2"/>
  <c r="P95" i="2"/>
  <c r="AD96" i="2"/>
  <c r="Y98" i="2"/>
  <c r="C97" i="2"/>
  <c r="P97" i="2"/>
  <c r="P96" i="2"/>
  <c r="AG96" i="2"/>
  <c r="Z97" i="2"/>
  <c r="C95" i="2"/>
  <c r="V96" i="2"/>
  <c r="V97" i="2"/>
  <c r="V99" i="2"/>
  <c r="Z99" i="2"/>
  <c r="V94" i="2"/>
  <c r="J97" i="2"/>
  <c r="J98" i="2"/>
  <c r="L94" i="2"/>
  <c r="O98" i="2"/>
  <c r="L98" i="2"/>
  <c r="V95" i="2"/>
  <c r="U98" i="2"/>
  <c r="P98" i="2"/>
  <c r="P99" i="2"/>
  <c r="U97" i="2"/>
  <c r="I95" i="2"/>
  <c r="AF98" i="2"/>
  <c r="I98" i="2"/>
  <c r="D95" i="2"/>
  <c r="AG98" i="2"/>
  <c r="Y96" i="2"/>
  <c r="AF97" i="2"/>
  <c r="F95" i="2"/>
  <c r="Q94" i="2"/>
  <c r="Q99" i="2"/>
  <c r="Y94" i="2"/>
  <c r="J94" i="2"/>
  <c r="Q97" i="2"/>
  <c r="Q98" i="2"/>
  <c r="Z94" i="2"/>
  <c r="Q96" i="2"/>
  <c r="E95" i="2"/>
  <c r="E94" i="2"/>
  <c r="R99" i="2"/>
  <c r="AA98" i="2"/>
  <c r="H94" i="2"/>
  <c r="H97" i="2"/>
  <c r="U94" i="2"/>
  <c r="U96" i="2"/>
  <c r="AB97" i="2"/>
  <c r="AB98" i="2"/>
  <c r="AB94" i="2"/>
  <c r="AB96" i="2"/>
  <c r="AB99" i="2"/>
  <c r="N99" i="2"/>
  <c r="AD97" i="2"/>
  <c r="G95" i="2"/>
  <c r="N96" i="2"/>
  <c r="H98" i="2"/>
  <c r="AI4" i="2"/>
  <c r="AH86" i="2"/>
  <c r="O94" i="2"/>
  <c r="O97" i="2"/>
  <c r="R95" i="2"/>
  <c r="H95" i="2"/>
  <c r="AA97" i="2"/>
  <c r="AA99" i="2"/>
  <c r="AF95" i="2"/>
  <c r="U95" i="2"/>
  <c r="AD94" i="2"/>
  <c r="AD95" i="2"/>
  <c r="I97" i="2"/>
  <c r="N97" i="2"/>
  <c r="AB95" i="2"/>
  <c r="O99" i="2"/>
  <c r="O96" i="2"/>
  <c r="R97" i="2"/>
  <c r="N98" i="2"/>
  <c r="AF94" i="2"/>
  <c r="AF96" i="2"/>
  <c r="AG97" i="2"/>
  <c r="AG99" i="2"/>
  <c r="AG94" i="2"/>
  <c r="R98" i="2"/>
  <c r="AA95" i="2"/>
  <c r="AA96" i="2"/>
  <c r="N95" i="2"/>
  <c r="AH96" i="2" l="1"/>
  <c r="AH99" i="2"/>
  <c r="AH98" i="2"/>
  <c r="AH94" i="2"/>
  <c r="AH97" i="2"/>
  <c r="AH95" i="2"/>
</calcChain>
</file>

<file path=xl/sharedStrings.xml><?xml version="1.0" encoding="utf-8"?>
<sst xmlns="http://schemas.openxmlformats.org/spreadsheetml/2006/main" count="128" uniqueCount="59">
  <si>
    <t>1991</t>
  </si>
  <si>
    <t>1995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</si>
  <si>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</si>
  <si>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</si>
  <si>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</si>
  <si>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</si>
  <si>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</si>
  <si>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</si>
  <si>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</si>
  <si>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</si>
  <si>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</si>
  <si>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</si>
  <si>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</si>
  <si>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</si>
  <si>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</si>
  <si>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</si>
  <si>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1990</t>
  </si>
  <si>
    <t>1992</t>
  </si>
  <si>
    <t>1993</t>
  </si>
  <si>
    <t>1994</t>
  </si>
  <si>
    <t>2015</t>
  </si>
  <si>
    <t>en millions de francs</t>
  </si>
  <si>
    <t>Kapital auf Freizügigkeitskonten</t>
  </si>
  <si>
    <t>Kapital bei Privatversicherern</t>
  </si>
  <si>
    <t>BV 8B
Gesamtkapital</t>
  </si>
  <si>
    <t>Kapital für Wohneigentumsförderung WEF</t>
  </si>
  <si>
    <t>2016</t>
  </si>
  <si>
    <t>Comptes de libre passage</t>
  </si>
  <si>
    <t>Capital total PP</t>
  </si>
  <si>
    <t>Gesamtkapital BV</t>
  </si>
  <si>
    <t>Capital auprès des assureurs</t>
  </si>
  <si>
    <t>Encouragement à la propriété du logement</t>
  </si>
  <si>
    <t>in %</t>
  </si>
  <si>
    <t>en %</t>
  </si>
  <si>
    <t>PP 8B
Capital total</t>
  </si>
  <si>
    <t>2017</t>
  </si>
  <si>
    <t>1996</t>
  </si>
  <si>
    <t>1997</t>
  </si>
  <si>
    <t>1998</t>
  </si>
  <si>
    <t>1999</t>
  </si>
  <si>
    <t>2000</t>
  </si>
  <si>
    <t>in Millionen Franken</t>
  </si>
  <si>
    <t>en milliards de francs</t>
  </si>
  <si>
    <t>in Milliarden Franken</t>
  </si>
  <si>
    <t>2018</t>
  </si>
  <si>
    <t>2019</t>
  </si>
  <si>
    <t>2020</t>
  </si>
  <si>
    <t>Sicherheitsfonds BVG</t>
  </si>
  <si>
    <t>Fonds de garantie LPP</t>
  </si>
  <si>
    <t>2021</t>
  </si>
  <si>
    <r>
      <t>1990</t>
    </r>
    <r>
      <rPr>
        <b/>
        <vertAlign val="superscript"/>
        <sz val="10"/>
        <color theme="1"/>
        <rFont val="Arial"/>
        <family val="2"/>
      </rPr>
      <t>1</t>
    </r>
  </si>
  <si>
    <r>
      <t>Capital PP</t>
    </r>
    <r>
      <rPr>
        <sz val="8"/>
        <color theme="1"/>
        <rFont val="Arial"/>
        <family val="2"/>
      </rPr>
      <t>, CGAS (caisses de pensions)</t>
    </r>
  </si>
  <si>
    <r>
      <t>BV-Kapital</t>
    </r>
    <r>
      <rPr>
        <sz val="8"/>
        <color theme="1"/>
        <rFont val="Arial"/>
        <family val="2"/>
      </rPr>
      <t>, GRSV (Pensionskassen)</t>
    </r>
  </si>
  <si>
    <r>
      <t>Capital auprès des assureurs</t>
    </r>
    <r>
      <rPr>
        <vertAlign val="superscript"/>
        <sz val="10"/>
        <color theme="1"/>
        <rFont val="Arial"/>
        <family val="2"/>
      </rPr>
      <t>1,2</t>
    </r>
  </si>
  <si>
    <r>
      <t>Kapital bei Privatversicherern</t>
    </r>
    <r>
      <rPr>
        <vertAlign val="superscript"/>
        <sz val="10"/>
        <color theme="1"/>
        <rFont val="Arial"/>
        <family val="2"/>
      </rPr>
      <t>1,2</t>
    </r>
  </si>
  <si>
    <t>…</t>
  </si>
  <si>
    <t>–</t>
  </si>
  <si>
    <t>TV 2021/2022</t>
  </si>
  <si>
    <t>VR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</si>
</sst>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164" formatCode="_ &quot;Fr.&quot;\ * #,##0.00_ ;_ &quot;Fr.&quot;\ * \-#,##0.00_ ;_ &quot;Fr.&quot;\ * &quot;-&quot;??_ ;_ @_ "/>
    <numFmt numFmtId="165" formatCode="General_)"/>
    <numFmt numFmtId="166" formatCode="0.0%"/>
    <numFmt numFmtId="167" formatCode="0.000000%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Courier"/>
      <family val="3"/>
    </font>
    <font>
      <sz val="9"/>
      <name val="Helv"/>
    </font>
    <font>
      <sz val="8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2" fillId="0" borderId="0"/>
    <xf numFmtId="0" fontId="3" fillId="0" borderId="0"/>
  </cellStyleXfs>
  <cellXfs count="39">
    <xf numFmtId="0" fontId="0" fillId="0" borderId="0" xfId="0"/>
    <xf numFmtId="49" fontId="5" fillId="0" borderId="0" xfId="2" applyNumberFormat="1" applyFont="1" applyFill="1" applyAlignment="1">
      <alignment horizontal="left" vertical="center" wrapText="1"/>
    </xf>
    <xf numFmtId="49" fontId="6" fillId="0" borderId="9" xfId="2" applyNumberFormat="1" applyFont="1" applyFill="1" applyBorder="1" applyAlignment="1">
      <alignment vertical="top" wrapText="1"/>
    </xf>
    <xf numFmtId="49" fontId="6" fillId="0" borderId="0" xfId="2" applyNumberFormat="1" applyFont="1" applyFill="1" applyBorder="1" applyAlignment="1">
      <alignment vertical="top" wrapText="1"/>
    </xf>
    <xf numFmtId="0" fontId="6" fillId="0" borderId="0" xfId="0" applyFont="1" applyFill="1"/>
    <xf numFmtId="49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right" vertical="center"/>
    </xf>
    <xf numFmtId="49" fontId="7" fillId="0" borderId="12" xfId="3" applyNumberFormat="1" applyFont="1" applyFill="1" applyBorder="1" applyAlignment="1">
      <alignment horizontal="right" vertical="center"/>
    </xf>
    <xf numFmtId="49" fontId="9" fillId="0" borderId="1" xfId="3" applyNumberFormat="1" applyFont="1" applyFill="1" applyBorder="1" applyAlignment="1">
      <alignment horizontal="left"/>
    </xf>
    <xf numFmtId="49" fontId="10" fillId="0" borderId="1" xfId="3" applyNumberFormat="1" applyFont="1" applyFill="1" applyBorder="1" applyAlignment="1">
      <alignment horizontal="left"/>
    </xf>
    <xf numFmtId="3" fontId="7" fillId="0" borderId="4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7" fillId="0" borderId="13" xfId="0" applyNumberFormat="1" applyFont="1" applyFill="1" applyBorder="1" applyAlignment="1">
      <alignment horizontal="right"/>
    </xf>
    <xf numFmtId="49" fontId="7" fillId="0" borderId="7" xfId="3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/>
    </xf>
    <xf numFmtId="0" fontId="7" fillId="0" borderId="0" xfId="0" applyFont="1" applyFill="1"/>
    <xf numFmtId="49" fontId="6" fillId="0" borderId="7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49" fontId="6" fillId="0" borderId="11" xfId="0" applyNumberFormat="1" applyFont="1" applyFill="1" applyBorder="1" applyAlignment="1">
      <alignment horizontal="left"/>
    </xf>
    <xf numFmtId="3" fontId="6" fillId="0" borderId="9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164" fontId="6" fillId="0" borderId="0" xfId="0" applyNumberFormat="1" applyFont="1" applyFill="1"/>
    <xf numFmtId="0" fontId="6" fillId="0" borderId="0" xfId="0" applyFont="1" applyFill="1" applyBorder="1"/>
    <xf numFmtId="3" fontId="6" fillId="0" borderId="0" xfId="0" applyNumberFormat="1" applyFont="1" applyFill="1"/>
    <xf numFmtId="166" fontId="6" fillId="0" borderId="0" xfId="1" applyNumberFormat="1" applyFont="1" applyFill="1"/>
    <xf numFmtId="49" fontId="6" fillId="0" borderId="1" xfId="3" applyNumberFormat="1" applyFont="1" applyFill="1" applyBorder="1" applyAlignment="1">
      <alignment horizontal="left"/>
    </xf>
    <xf numFmtId="166" fontId="6" fillId="0" borderId="0" xfId="1" applyNumberFormat="1" applyFont="1" applyFill="1" applyAlignment="1">
      <alignment horizontal="right"/>
    </xf>
    <xf numFmtId="167" fontId="6" fillId="0" borderId="0" xfId="0" applyNumberFormat="1" applyFont="1" applyFill="1"/>
    <xf numFmtId="44" fontId="6" fillId="0" borderId="0" xfId="0" applyNumberFormat="1" applyFont="1" applyFill="1"/>
    <xf numFmtId="0" fontId="6" fillId="0" borderId="1" xfId="2" applyNumberFormat="1" applyFont="1" applyFill="1" applyBorder="1" applyAlignment="1">
      <alignment horizontal="right" vertical="top" wrapText="1"/>
    </xf>
    <xf numFmtId="0" fontId="6" fillId="0" borderId="2" xfId="3" applyNumberFormat="1" applyFont="1" applyFill="1" applyBorder="1" applyAlignment="1">
      <alignment horizontal="right" vertical="top" wrapText="1"/>
    </xf>
    <xf numFmtId="166" fontId="7" fillId="0" borderId="6" xfId="1" applyNumberFormat="1" applyFont="1" applyFill="1" applyBorder="1" applyAlignment="1">
      <alignment horizontal="right"/>
    </xf>
    <xf numFmtId="166" fontId="7" fillId="0" borderId="8" xfId="1" applyNumberFormat="1" applyFont="1" applyFill="1" applyBorder="1" applyAlignment="1">
      <alignment horizontal="right"/>
    </xf>
    <xf numFmtId="166" fontId="6" fillId="0" borderId="8" xfId="1" applyNumberFormat="1" applyFont="1" applyFill="1" applyBorder="1" applyAlignment="1">
      <alignment horizontal="right"/>
    </xf>
    <xf numFmtId="0" fontId="1" fillId="0" borderId="0" xfId="0" applyFont="1" applyFill="1"/>
    <xf numFmtId="166" fontId="6" fillId="0" borderId="10" xfId="1" applyNumberFormat="1" applyFont="1" applyFill="1" applyBorder="1" applyAlignment="1">
      <alignment horizontal="right"/>
    </xf>
  </cellXfs>
  <cellStyles count="4">
    <cellStyle name="Normal_FRA_e" xfId="2" xr:uid="{00000000-0005-0000-0000-000000000000}"/>
    <cellStyle name="Prozent" xfId="1" builtinId="5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9273232673324"/>
          <c:y val="5.0215577876329506E-2"/>
          <c:w val="0.8228793024034885"/>
          <c:h val="0.574780796528710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BV_PP_8B!$A$87:$B$87</c:f>
              <c:strCache>
                <c:ptCount val="2"/>
                <c:pt idx="0">
                  <c:v>Capital PP, CGAS (caisses de pensions)</c:v>
                </c:pt>
                <c:pt idx="1">
                  <c:v>BV-Kapital, GRSV (Pensionskassen)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BV_PP_8B!$M$87:$AH$87</c:f>
              <c:numCache>
                <c:formatCode>#,##0</c:formatCode>
                <c:ptCount val="22"/>
                <c:pt idx="0">
                  <c:v>475.02199999999999</c:v>
                </c:pt>
                <c:pt idx="1">
                  <c:v>455</c:v>
                </c:pt>
                <c:pt idx="2">
                  <c:v>423.59100000000001</c:v>
                </c:pt>
                <c:pt idx="3">
                  <c:v>468</c:v>
                </c:pt>
                <c:pt idx="4">
                  <c:v>491.0906083535761</c:v>
                </c:pt>
                <c:pt idx="5">
                  <c:v>550.09980241797314</c:v>
                </c:pt>
                <c:pt idx="6">
                  <c:v>590.82960482755448</c:v>
                </c:pt>
                <c:pt idx="7">
                  <c:v>610.3821319854186</c:v>
                </c:pt>
                <c:pt idx="8">
                  <c:v>540.60902746418651</c:v>
                </c:pt>
                <c:pt idx="9">
                  <c:v>600.94498958592851</c:v>
                </c:pt>
                <c:pt idx="10">
                  <c:v>625.42714699999999</c:v>
                </c:pt>
                <c:pt idx="11">
                  <c:v>628.84178597193886</c:v>
                </c:pt>
                <c:pt idx="12">
                  <c:v>675.96485844527422</c:v>
                </c:pt>
                <c:pt idx="13">
                  <c:v>721.05412862806884</c:v>
                </c:pt>
                <c:pt idx="14">
                  <c:v>779.18106362225399</c:v>
                </c:pt>
                <c:pt idx="15">
                  <c:v>788.17739500000005</c:v>
                </c:pt>
                <c:pt idx="16">
                  <c:v>825.12424403111675</c:v>
                </c:pt>
                <c:pt idx="17">
                  <c:v>895.5971537102306</c:v>
                </c:pt>
                <c:pt idx="18">
                  <c:v>874.00063585265389</c:v>
                </c:pt>
                <c:pt idx="19">
                  <c:v>1005.3212649446535</c:v>
                </c:pt>
                <c:pt idx="20">
                  <c:v>1064.58986</c:v>
                </c:pt>
                <c:pt idx="21">
                  <c:v>1161.7103042115616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AA7-4FCF-BF6A-9E128EA7DB22}"/>
            </c:ext>
          </c:extLst>
        </c:ser>
        <c:ser>
          <c:idx val="3"/>
          <c:order val="1"/>
          <c:tx>
            <c:strRef>
              <c:f>BV_PP_8B!$A$88:$B$88</c:f>
              <c:strCache>
                <c:ptCount val="2"/>
                <c:pt idx="0">
                  <c:v>Capital auprès des assureurs</c:v>
                </c:pt>
                <c:pt idx="1">
                  <c:v>Kapital bei Privatversicherern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BV_PP_8B!$M$88:$AH$88</c:f>
              <c:numCache>
                <c:formatCode>#,##0</c:formatCode>
                <c:ptCount val="22"/>
                <c:pt idx="0">
                  <c:v>114.1</c:v>
                </c:pt>
                <c:pt idx="1">
                  <c:v>119.3</c:v>
                </c:pt>
                <c:pt idx="2">
                  <c:v>122.3</c:v>
                </c:pt>
                <c:pt idx="3">
                  <c:v>123.7</c:v>
                </c:pt>
                <c:pt idx="4">
                  <c:v>120.1</c:v>
                </c:pt>
                <c:pt idx="5">
                  <c:v>121.1</c:v>
                </c:pt>
                <c:pt idx="6">
                  <c:v>121.1</c:v>
                </c:pt>
                <c:pt idx="7">
                  <c:v>129.5532</c:v>
                </c:pt>
                <c:pt idx="8">
                  <c:v>127.00013</c:v>
                </c:pt>
                <c:pt idx="9">
                  <c:v>135.00700000000001</c:v>
                </c:pt>
                <c:pt idx="10">
                  <c:v>141.934</c:v>
                </c:pt>
                <c:pt idx="11">
                  <c:v>156.75399999999999</c:v>
                </c:pt>
                <c:pt idx="12">
                  <c:v>169.75800000000001</c:v>
                </c:pt>
                <c:pt idx="13">
                  <c:v>171.90299999999999</c:v>
                </c:pt>
                <c:pt idx="14">
                  <c:v>192.29900000000001</c:v>
                </c:pt>
                <c:pt idx="15">
                  <c:v>197.11600000000001</c:v>
                </c:pt>
                <c:pt idx="16">
                  <c:v>206.13800000000001</c:v>
                </c:pt>
                <c:pt idx="17">
                  <c:v>209.35342857886499</c:v>
                </c:pt>
                <c:pt idx="18">
                  <c:v>207.53700000000001</c:v>
                </c:pt>
                <c:pt idx="19">
                  <c:v>186.13859308999</c:v>
                </c:pt>
                <c:pt idx="20">
                  <c:v>186.22766310459201</c:v>
                </c:pt>
                <c:pt idx="21">
                  <c:v>182.37640200000001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AA7-4FCF-BF6A-9E128EA7DB22}"/>
            </c:ext>
          </c:extLst>
        </c:ser>
        <c:ser>
          <c:idx val="4"/>
          <c:order val="2"/>
          <c:tx>
            <c:strRef>
              <c:f>BV_PP_8B!$A$89:$B$89</c:f>
              <c:strCache>
                <c:ptCount val="2"/>
                <c:pt idx="0">
                  <c:v>Comptes de libre passage</c:v>
                </c:pt>
                <c:pt idx="1">
                  <c:v>Kapital auf Freizügigkeitskonten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BV_PP_8B!$M$89:$AH$89</c:f>
              <c:numCache>
                <c:formatCode>#,##0</c:formatCode>
                <c:ptCount val="22"/>
                <c:pt idx="0">
                  <c:v>13.406563952000001</c:v>
                </c:pt>
                <c:pt idx="1">
                  <c:v>13.688072</c:v>
                </c:pt>
                <c:pt idx="2">
                  <c:v>16.01243690946</c:v>
                </c:pt>
                <c:pt idx="3">
                  <c:v>20.359945</c:v>
                </c:pt>
                <c:pt idx="4">
                  <c:v>21.949494000000001</c:v>
                </c:pt>
                <c:pt idx="5">
                  <c:v>23.699625000000001</c:v>
                </c:pt>
                <c:pt idx="6">
                  <c:v>24.434338454650003</c:v>
                </c:pt>
                <c:pt idx="7">
                  <c:v>24.618248278340001</c:v>
                </c:pt>
                <c:pt idx="8">
                  <c:v>26.028879033910002</c:v>
                </c:pt>
                <c:pt idx="9">
                  <c:v>29.15404924864</c:v>
                </c:pt>
                <c:pt idx="10">
                  <c:v>31.498837697879999</c:v>
                </c:pt>
                <c:pt idx="11">
                  <c:v>33.614972744100001</c:v>
                </c:pt>
                <c:pt idx="12">
                  <c:v>37.147299956000005</c:v>
                </c:pt>
                <c:pt idx="13">
                  <c:v>42.301534365999998</c:v>
                </c:pt>
                <c:pt idx="14">
                  <c:v>43.678989575000003</c:v>
                </c:pt>
                <c:pt idx="15">
                  <c:v>44.635596338789995</c:v>
                </c:pt>
                <c:pt idx="16">
                  <c:v>46.516067528800001</c:v>
                </c:pt>
                <c:pt idx="17">
                  <c:v>47.655211143189995</c:v>
                </c:pt>
                <c:pt idx="18">
                  <c:v>47.968572248520005</c:v>
                </c:pt>
                <c:pt idx="19">
                  <c:v>49.139898051340005</c:v>
                </c:pt>
                <c:pt idx="20">
                  <c:v>50.749073641152002</c:v>
                </c:pt>
                <c:pt idx="21">
                  <c:v>50.888442019999992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AA7-4FCF-BF6A-9E128EA7DB22}"/>
            </c:ext>
          </c:extLst>
        </c:ser>
        <c:ser>
          <c:idx val="0"/>
          <c:order val="3"/>
          <c:tx>
            <c:strRef>
              <c:f>BV_PP_8B!$A$90:$B$90</c:f>
              <c:strCache>
                <c:ptCount val="2"/>
                <c:pt idx="0">
                  <c:v>Encouragement à la propriété du logement</c:v>
                </c:pt>
                <c:pt idx="1">
                  <c:v>Kapital für Wohneigentumsförderung WEF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BV_PP_8B!$M$90:$AH$90</c:f>
              <c:numCache>
                <c:formatCode>#,##0</c:formatCode>
                <c:ptCount val="22"/>
                <c:pt idx="0">
                  <c:v>10.002028450009998</c:v>
                </c:pt>
                <c:pt idx="1">
                  <c:v>12.50656790601</c:v>
                </c:pt>
                <c:pt idx="2">
                  <c:v>14.798922589469999</c:v>
                </c:pt>
                <c:pt idx="3">
                  <c:v>17.687467266279999</c:v>
                </c:pt>
                <c:pt idx="4">
                  <c:v>20.51594069866</c:v>
                </c:pt>
                <c:pt idx="5">
                  <c:v>23.02375781952</c:v>
                </c:pt>
                <c:pt idx="6">
                  <c:v>25.333713623560001</c:v>
                </c:pt>
                <c:pt idx="7">
                  <c:v>27.570867615740003</c:v>
                </c:pt>
                <c:pt idx="8">
                  <c:v>29.892360680820001</c:v>
                </c:pt>
                <c:pt idx="9">
                  <c:v>32.47472223738</c:v>
                </c:pt>
                <c:pt idx="10">
                  <c:v>34.668722237380003</c:v>
                </c:pt>
                <c:pt idx="11">
                  <c:v>36.72772223738</c:v>
                </c:pt>
                <c:pt idx="12">
                  <c:v>38.645722237380006</c:v>
                </c:pt>
                <c:pt idx="13">
                  <c:v>40.010722237380001</c:v>
                </c:pt>
                <c:pt idx="14">
                  <c:v>41.263722237380001</c:v>
                </c:pt>
                <c:pt idx="15">
                  <c:v>42.400309560179998</c:v>
                </c:pt>
                <c:pt idx="16">
                  <c:v>43.409210089910005</c:v>
                </c:pt>
                <c:pt idx="17">
                  <c:v>44.46639917337</c:v>
                </c:pt>
                <c:pt idx="18">
                  <c:v>45.449669993139999</c:v>
                </c:pt>
                <c:pt idx="19">
                  <c:v>46.375443900540006</c:v>
                </c:pt>
                <c:pt idx="20">
                  <c:v>47.442719665410003</c:v>
                </c:pt>
                <c:pt idx="21">
                  <c:v>48.508691997980009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CAA7-4FCF-BF6A-9E128EA7DB22}"/>
            </c:ext>
          </c:extLst>
        </c:ser>
        <c:ser>
          <c:idx val="1"/>
          <c:order val="4"/>
          <c:tx>
            <c:strRef>
              <c:f>BV_PP_8B!$A$91:$B$91</c:f>
              <c:strCache>
                <c:ptCount val="2"/>
                <c:pt idx="0">
                  <c:v>Fonds de garantie LPP</c:v>
                </c:pt>
                <c:pt idx="1">
                  <c:v>Sicherheitsfonds BVG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BV_PP_8B!$M$91:$AH$91</c:f>
              <c:numCache>
                <c:formatCode>#,##0</c:formatCode>
                <c:ptCount val="22"/>
                <c:pt idx="0">
                  <c:v>-1.4494078299999998E-2</c:v>
                </c:pt>
                <c:pt idx="1">
                  <c:v>1.2595875060000001E-2</c:v>
                </c:pt>
                <c:pt idx="2">
                  <c:v>3.3542400100000001E-2</c:v>
                </c:pt>
                <c:pt idx="3">
                  <c:v>7.7761934810000016E-2</c:v>
                </c:pt>
                <c:pt idx="4">
                  <c:v>0.18168530618000001</c:v>
                </c:pt>
                <c:pt idx="5">
                  <c:v>0.34442360392999993</c:v>
                </c:pt>
                <c:pt idx="6">
                  <c:v>0.46236329004000004</c:v>
                </c:pt>
                <c:pt idx="7">
                  <c:v>0.57727576992000007</c:v>
                </c:pt>
                <c:pt idx="8">
                  <c:v>0.57958613361999989</c:v>
                </c:pt>
                <c:pt idx="9">
                  <c:v>0.74739470355000004</c:v>
                </c:pt>
                <c:pt idx="10">
                  <c:v>0.85824150899999985</c:v>
                </c:pt>
                <c:pt idx="11">
                  <c:v>0.99687946422000007</c:v>
                </c:pt>
                <c:pt idx="12">
                  <c:v>1.0769637178500002</c:v>
                </c:pt>
                <c:pt idx="13">
                  <c:v>1.1261021391100001</c:v>
                </c:pt>
                <c:pt idx="14">
                  <c:v>1.21151515419</c:v>
                </c:pt>
                <c:pt idx="15">
                  <c:v>1.1461834793999999</c:v>
                </c:pt>
                <c:pt idx="16">
                  <c:v>1.2041166132500001</c:v>
                </c:pt>
                <c:pt idx="17">
                  <c:v>1.2665878420500001</c:v>
                </c:pt>
                <c:pt idx="18">
                  <c:v>1.1819576646400001</c:v>
                </c:pt>
                <c:pt idx="19">
                  <c:v>1.27855153397</c:v>
                </c:pt>
                <c:pt idx="20">
                  <c:v>1.3224049904400001</c:v>
                </c:pt>
                <c:pt idx="21">
                  <c:v>1.4188965179899999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2-4577-A2E3-741142686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2971064"/>
        <c:axId val="322964400"/>
      </c:barChart>
      <c:catAx>
        <c:axId val="32297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964400"/>
        <c:crosses val="autoZero"/>
        <c:auto val="1"/>
        <c:lblAlgn val="ctr"/>
        <c:lblOffset val="100"/>
        <c:noMultiLvlLbl val="0"/>
      </c:catAx>
      <c:valAx>
        <c:axId val="322964400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BV_PP_8B!$A$85:$B$85</c:f>
              <c:strCache>
                <c:ptCount val="2"/>
                <c:pt idx="0">
                  <c:v>en milliards de francs</c:v>
                </c:pt>
                <c:pt idx="1">
                  <c:v>in Milliarden Franken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97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53902851184692E-2"/>
          <c:y val="0.65454226509210189"/>
          <c:w val="0.8605929601265595"/>
          <c:h val="0.32901616172121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6331952895701"/>
          <c:y val="8.4001047071824514E-2"/>
          <c:w val="0.83150242509149264"/>
          <c:h val="0.55480884413132203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BV_PP_8B!$A$95:$B$95</c:f>
              <c:strCache>
                <c:ptCount val="2"/>
                <c:pt idx="0">
                  <c:v>Capital PP, CGAS (caisses de pensions)</c:v>
                </c:pt>
                <c:pt idx="1">
                  <c:v>BV-Kapital, GRSV (Pensionskassen)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BV_PP_8B!$M$95:$AH$95</c:f>
              <c:numCache>
                <c:formatCode>0.0%</c:formatCode>
                <c:ptCount val="22"/>
                <c:pt idx="0">
                  <c:v>0.77550207614406597</c:v>
                </c:pt>
                <c:pt idx="1">
                  <c:v>0.75769278518049643</c:v>
                </c:pt>
                <c:pt idx="2">
                  <c:v>0.73446268665646319</c:v>
                </c:pt>
                <c:pt idx="3">
                  <c:v>0.74306334387735584</c:v>
                </c:pt>
                <c:pt idx="4">
                  <c:v>0.75108943252105131</c:v>
                </c:pt>
                <c:pt idx="5">
                  <c:v>0.76587026290283733</c:v>
                </c:pt>
                <c:pt idx="6">
                  <c:v>0.77520414240013003</c:v>
                </c:pt>
                <c:pt idx="7">
                  <c:v>0.77000227673955091</c:v>
                </c:pt>
                <c:pt idx="8">
                  <c:v>0.74658413766248499</c:v>
                </c:pt>
                <c:pt idx="9">
                  <c:v>0.75275434699176891</c:v>
                </c:pt>
                <c:pt idx="10">
                  <c:v>0.74956487294789076</c:v>
                </c:pt>
                <c:pt idx="11">
                  <c:v>0.73382639463665544</c:v>
                </c:pt>
                <c:pt idx="12">
                  <c:v>0.7326794940803496</c:v>
                </c:pt>
                <c:pt idx="13">
                  <c:v>0.73848572423237402</c:v>
                </c:pt>
                <c:pt idx="14">
                  <c:v>0.73672068933057688</c:v>
                </c:pt>
                <c:pt idx="15">
                  <c:v>0.73422952500533267</c:v>
                </c:pt>
                <c:pt idx="16">
                  <c:v>0.73514824585472927</c:v>
                </c:pt>
                <c:pt idx="17">
                  <c:v>0.7473655766824393</c:v>
                </c:pt>
                <c:pt idx="18">
                  <c:v>0.74311072161764702</c:v>
                </c:pt>
                <c:pt idx="19">
                  <c:v>0.7803751890946159</c:v>
                </c:pt>
                <c:pt idx="20">
                  <c:v>0.78839135830638352</c:v>
                </c:pt>
                <c:pt idx="21">
                  <c:v>0.80400588542490092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76-4F9D-A5C1-80CF482D049E}"/>
            </c:ext>
          </c:extLst>
        </c:ser>
        <c:ser>
          <c:idx val="3"/>
          <c:order val="1"/>
          <c:tx>
            <c:strRef>
              <c:f>BV_PP_8B!$A$96:$B$96</c:f>
              <c:strCache>
                <c:ptCount val="2"/>
                <c:pt idx="0">
                  <c:v>Capital auprès des assureurs</c:v>
                </c:pt>
                <c:pt idx="1">
                  <c:v>Kapital bei Privatversicherern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BV_PP_8B!$M$96:$AH$96</c:f>
              <c:numCache>
                <c:formatCode>0.0%</c:formatCode>
                <c:ptCount val="22"/>
                <c:pt idx="0">
                  <c:v>0.18628081827116164</c:v>
                </c:pt>
                <c:pt idx="1">
                  <c:v>0.19866538301545764</c:v>
                </c:pt>
                <c:pt idx="2">
                  <c:v>0.21205546524379754</c:v>
                </c:pt>
                <c:pt idx="3">
                  <c:v>0.19640370862741222</c:v>
                </c:pt>
                <c:pt idx="4">
                  <c:v>0.18368471990983737</c:v>
                </c:pt>
                <c:pt idx="5">
                  <c:v>0.1686001129792504</c:v>
                </c:pt>
                <c:pt idx="6">
                  <c:v>0.15889051746493932</c:v>
                </c:pt>
                <c:pt idx="7">
                  <c:v>0.16343246915569518</c:v>
                </c:pt>
                <c:pt idx="8">
                  <c:v>0.17538790090839676</c:v>
                </c:pt>
                <c:pt idx="9">
                  <c:v>0.16911216148809607</c:v>
                </c:pt>
                <c:pt idx="10">
                  <c:v>0.17010572884036632</c:v>
                </c:pt>
                <c:pt idx="11">
                  <c:v>0.18292394880706503</c:v>
                </c:pt>
                <c:pt idx="12">
                  <c:v>0.18400099354597085</c:v>
                </c:pt>
                <c:pt idx="13">
                  <c:v>0.1760587817370359</c:v>
                </c:pt>
                <c:pt idx="14">
                  <c:v>0.18181993692067236</c:v>
                </c:pt>
                <c:pt idx="15">
                  <c:v>0.18362412823442006</c:v>
                </c:pt>
                <c:pt idx="16">
                  <c:v>0.18365960059984288</c:v>
                </c:pt>
                <c:pt idx="17">
                  <c:v>0.17470304057142294</c:v>
                </c:pt>
                <c:pt idx="18">
                  <c:v>0.1764563588468164</c:v>
                </c:pt>
                <c:pt idx="19">
                  <c:v>0.14448907513003187</c:v>
                </c:pt>
                <c:pt idx="20">
                  <c:v>0.13791252930894238</c:v>
                </c:pt>
                <c:pt idx="21">
                  <c:v>0.12622053883746415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D76-4F9D-A5C1-80CF482D049E}"/>
            </c:ext>
          </c:extLst>
        </c:ser>
        <c:ser>
          <c:idx val="4"/>
          <c:order val="2"/>
          <c:tx>
            <c:strRef>
              <c:f>BV_PP_8B!$A$97:$B$97</c:f>
              <c:strCache>
                <c:ptCount val="2"/>
                <c:pt idx="0">
                  <c:v>Comptes de libre passage</c:v>
                </c:pt>
                <c:pt idx="1">
                  <c:v>Kapital auf Freizügigkeitskonten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BV_PP_8B!$M$97:$AH$97</c:f>
              <c:numCache>
                <c:formatCode>0.0%</c:formatCode>
                <c:ptCount val="22"/>
                <c:pt idx="0">
                  <c:v>2.1887692403008051E-2</c:v>
                </c:pt>
                <c:pt idx="1">
                  <c:v>2.2794183291057514E-2</c:v>
                </c:pt>
                <c:pt idx="2">
                  <c:v>2.7763898270829892E-2</c:v>
                </c:pt>
                <c:pt idx="3">
                  <c:v>3.2326343617220192E-2</c:v>
                </c:pt>
                <c:pt idx="4">
                  <c:v>3.3570246940488394E-2</c:v>
                </c:pt>
                <c:pt idx="5">
                  <c:v>3.2995536354796594E-2</c:v>
                </c:pt>
                <c:pt idx="6">
                  <c:v>3.205932849688526E-2</c:v>
                </c:pt>
                <c:pt idx="7">
                  <c:v>3.1056130627549517E-2</c:v>
                </c:pt>
                <c:pt idx="8">
                  <c:v>3.5946029793481736E-2</c:v>
                </c:pt>
                <c:pt idx="9">
                  <c:v>3.6518878906781967E-2</c:v>
                </c:pt>
                <c:pt idx="10">
                  <c:v>3.7750875366172193E-2</c:v>
                </c:pt>
                <c:pt idx="11">
                  <c:v>3.9226964245841475E-2</c:v>
                </c:pt>
                <c:pt idx="12">
                  <c:v>4.0264023489050289E-2</c:v>
                </c:pt>
                <c:pt idx="13">
                  <c:v>4.3324180532540543E-2</c:v>
                </c:pt>
                <c:pt idx="14">
                  <c:v>4.1298764576441924E-2</c:v>
                </c:pt>
                <c:pt idx="15">
                  <c:v>4.1580452454056414E-2</c:v>
                </c:pt>
                <c:pt idx="16">
                  <c:v>4.1443704624158223E-2</c:v>
                </c:pt>
                <c:pt idx="17">
                  <c:v>3.9767728392621791E-2</c:v>
                </c:pt>
                <c:pt idx="18">
                  <c:v>4.078482197417465E-2</c:v>
                </c:pt>
                <c:pt idx="19">
                  <c:v>3.8144579818487949E-2</c:v>
                </c:pt>
                <c:pt idx="20">
                  <c:v>3.7582671603445958E-2</c:v>
                </c:pt>
                <c:pt idx="21">
                  <c:v>3.5219285510213381E-2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D76-4F9D-A5C1-80CF482D049E}"/>
            </c:ext>
          </c:extLst>
        </c:ser>
        <c:ser>
          <c:idx val="5"/>
          <c:order val="3"/>
          <c:tx>
            <c:strRef>
              <c:f>BV_PP_8B!$A$98:$B$98</c:f>
              <c:strCache>
                <c:ptCount val="2"/>
                <c:pt idx="0">
                  <c:v>Encouragement à la propriété du logement</c:v>
                </c:pt>
                <c:pt idx="1">
                  <c:v>Kapital für Wohneigentumsförderung WEF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BV_PP_8B!$M$98:$AH$98</c:f>
              <c:numCache>
                <c:formatCode>0.0%</c:formatCode>
                <c:ptCount val="22"/>
                <c:pt idx="0">
                  <c:v>1.632941318176425E-2</c:v>
                </c:pt>
                <c:pt idx="1">
                  <c:v>2.0826673120337858E-2</c:v>
                </c:pt>
                <c:pt idx="2">
                  <c:v>2.5659790799811986E-2</c:v>
                </c:pt>
                <c:pt idx="3">
                  <c:v>2.80831379735113E-2</c:v>
                </c:pt>
                <c:pt idx="4">
                  <c:v>3.1377725403165656E-2</c:v>
                </c:pt>
                <c:pt idx="5">
                  <c:v>3.2054567874301998E-2</c:v>
                </c:pt>
                <c:pt idx="6">
                  <c:v>3.3239363063220742E-2</c:v>
                </c:pt>
                <c:pt idx="7">
                  <c:v>3.4780885159186981E-2</c:v>
                </c:pt>
                <c:pt idx="8">
                  <c:v>4.1281519892977389E-2</c:v>
                </c:pt>
                <c:pt idx="9">
                  <c:v>4.0678412758515269E-2</c:v>
                </c:pt>
                <c:pt idx="10">
                  <c:v>4.1549933519479061E-2</c:v>
                </c:pt>
                <c:pt idx="11">
                  <c:v>4.2859384655897795E-2</c:v>
                </c:pt>
                <c:pt idx="12">
                  <c:v>4.1888166024455636E-2</c:v>
                </c:pt>
                <c:pt idx="13">
                  <c:v>4.0977987664741478E-2</c:v>
                </c:pt>
                <c:pt idx="14">
                  <c:v>3.9015113829570493E-2</c:v>
                </c:pt>
                <c:pt idx="15">
                  <c:v>3.9498162908427517E-2</c:v>
                </c:pt>
                <c:pt idx="16">
                  <c:v>3.867563567836857E-2</c:v>
                </c:pt>
                <c:pt idx="17">
                  <c:v>3.7106701292565297E-2</c:v>
                </c:pt>
                <c:pt idx="18">
                  <c:v>3.8643149307250733E-2</c:v>
                </c:pt>
                <c:pt idx="19">
                  <c:v>3.5998687250709913E-2</c:v>
                </c:pt>
                <c:pt idx="20">
                  <c:v>3.5134122166785957E-2</c:v>
                </c:pt>
                <c:pt idx="21">
                  <c:v>3.3572288822134026E-2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0D76-4F9D-A5C1-80CF482D049E}"/>
            </c:ext>
          </c:extLst>
        </c:ser>
        <c:ser>
          <c:idx val="0"/>
          <c:order val="4"/>
          <c:tx>
            <c:strRef>
              <c:f>BV_PP_8B!$A$99:$B$99</c:f>
              <c:strCache>
                <c:ptCount val="2"/>
                <c:pt idx="0">
                  <c:v>Fonds de garantie LPP</c:v>
                </c:pt>
                <c:pt idx="1">
                  <c:v>Sicherheitsfonds BVG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BV_PP_8B!$M$84:$AH$84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BV_PP_8B!$M$99:$AH$99</c:f>
              <c:numCache>
                <c:formatCode>0.0%</c:formatCode>
                <c:ptCount val="22"/>
                <c:pt idx="0">
                  <c:v>0</c:v>
                </c:pt>
                <c:pt idx="1">
                  <c:v>2.0975392650542754E-5</c:v>
                </c:pt>
                <c:pt idx="2">
                  <c:v>5.8159029097294368E-5</c:v>
                </c:pt>
                <c:pt idx="3">
                  <c:v>1.2346590450062301E-4</c:v>
                </c:pt>
                <c:pt idx="4">
                  <c:v>2.7787522545717188E-4</c:v>
                </c:pt>
                <c:pt idx="5">
                  <c:v>4.7951988881353083E-4</c:v>
                </c:pt>
                <c:pt idx="6">
                  <c:v>6.0664857482450396E-4</c:v>
                </c:pt>
                <c:pt idx="7">
                  <c:v>7.282383180174677E-4</c:v>
                </c:pt>
                <c:pt idx="8">
                  <c:v>8.004117426590457E-4</c:v>
                </c:pt>
                <c:pt idx="9">
                  <c:v>9.3619985483786236E-4</c:v>
                </c:pt>
                <c:pt idx="10">
                  <c:v>1.0285893260917102E-3</c:v>
                </c:pt>
                <c:pt idx="11">
                  <c:v>1.163307654540195E-3</c:v>
                </c:pt>
                <c:pt idx="12">
                  <c:v>1.1673228601736746E-3</c:v>
                </c:pt>
                <c:pt idx="13">
                  <c:v>1.1533258333081841E-3</c:v>
                </c:pt>
                <c:pt idx="14">
                  <c:v>1.1454953427384668E-3</c:v>
                </c:pt>
                <c:pt idx="15">
                  <c:v>1.0677313977633441E-3</c:v>
                </c:pt>
                <c:pt idx="16">
                  <c:v>1.07281324290102E-3</c:v>
                </c:pt>
                <c:pt idx="17">
                  <c:v>1.0569530609505905E-3</c:v>
                </c:pt>
                <c:pt idx="18">
                  <c:v>1.0049482541111268E-3</c:v>
                </c:pt>
                <c:pt idx="19">
                  <c:v>9.9246870615432537E-4</c:v>
                </c:pt>
                <c:pt idx="20">
                  <c:v>9.7931861444193339E-4</c:v>
                </c:pt>
                <c:pt idx="21">
                  <c:v>9.8200140528761719E-4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0-4309-9A6E-8E703EAF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2967928"/>
        <c:axId val="322969496"/>
      </c:barChart>
      <c:catAx>
        <c:axId val="322967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969496"/>
        <c:crosses val="autoZero"/>
        <c:auto val="1"/>
        <c:lblAlgn val="ctr"/>
        <c:lblOffset val="100"/>
        <c:noMultiLvlLbl val="0"/>
      </c:catAx>
      <c:valAx>
        <c:axId val="32296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96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604336928913665E-2"/>
          <c:y val="0.73415445319599471"/>
          <c:w val="0.86717781097046465"/>
          <c:h val="0.26584554680400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32656</xdr:rowOff>
    </xdr:from>
    <xdr:to>
      <xdr:col>0</xdr:col>
      <xdr:colOff>3476625</xdr:colOff>
      <xdr:row>45</xdr:row>
      <xdr:rowOff>133349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78317</xdr:colOff>
      <xdr:row>17</xdr:row>
      <xdr:rowOff>57149</xdr:rowOff>
    </xdr:from>
    <xdr:to>
      <xdr:col>12</xdr:col>
      <xdr:colOff>19050</xdr:colOff>
      <xdr:row>45</xdr:row>
      <xdr:rowOff>142875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76201</xdr:colOff>
      <xdr:row>9</xdr:row>
      <xdr:rowOff>143048</xdr:rowOff>
    </xdr:from>
    <xdr:to>
      <xdr:col>0</xdr:col>
      <xdr:colOff>3419475</xdr:colOff>
      <xdr:row>16</xdr:row>
      <xdr:rowOff>38099</xdr:rowOff>
    </xdr:to>
    <xdr:sp macro="" textlink="">
      <xdr:nvSpPr>
        <xdr:cNvPr id="8" name="Text Box 6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6201" y="1895648"/>
          <a:ext cx="3343274" cy="101900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fr-CH" sz="9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Y</a:t>
          </a:r>
          <a:r>
            <a:rPr lang="fr-CH" sz="9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compris les polices de libre passage auprès d’assurances.</a:t>
          </a:r>
        </a:p>
        <a:p>
          <a:r>
            <a:rPr lang="fr-CH" sz="9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 </a:t>
          </a:r>
          <a:r>
            <a:rPr lang="de-CH" sz="9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Diminution du portefeuille de placements, dû à la sortie d’AXA Vie de l’assurance complète dans le domaine de la prévoyance professionnelle.</a:t>
          </a:r>
          <a:endParaRPr lang="fr-CH" sz="9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fr-CH" sz="9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CH" sz="9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 : Office fédéral des assurances sociales, secteur </a:t>
          </a:r>
          <a:r>
            <a:rPr lang="de-CH" sz="9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Données de base et analyses DatA</a:t>
          </a:r>
        </a:p>
      </xdr:txBody>
    </xdr:sp>
    <xdr:clientData/>
  </xdr:twoCellAnchor>
  <xdr:twoCellAnchor>
    <xdr:from>
      <xdr:col>1</xdr:col>
      <xdr:colOff>123825</xdr:colOff>
      <xdr:row>9</xdr:row>
      <xdr:rowOff>123824</xdr:rowOff>
    </xdr:from>
    <xdr:to>
      <xdr:col>1</xdr:col>
      <xdr:colOff>3257550</xdr:colOff>
      <xdr:row>16</xdr:row>
      <xdr:rowOff>0</xdr:rowOff>
    </xdr:to>
    <xdr:sp macro="" textlink="">
      <xdr:nvSpPr>
        <xdr:cNvPr id="9" name="Text Box 6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686175" y="1876424"/>
          <a:ext cx="3133725" cy="100012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 Inklusive Freizügigkeitspolicen bei Versicherungen.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 2019 Verminderung des Anlagebestands, aufgrund des Ausstiegs der AXA Leben aus der Vollversicherung in der beruflichen Vorsorge.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2"/>
  <sheetViews>
    <sheetView tabSelected="1" zoomScale="108" zoomScaleNormal="108" workbookViewId="0"/>
  </sheetViews>
  <sheetFormatPr baseColWidth="10" defaultRowHeight="12.75" outlineLevelCol="1" x14ac:dyDescent="0.2"/>
  <cols>
    <col min="1" max="1" width="46.75" style="4" customWidth="1"/>
    <col min="2" max="2" width="43.75" style="4" customWidth="1"/>
    <col min="3" max="12" width="12.75" style="4" hidden="1" customWidth="1" outlineLevel="1"/>
    <col min="13" max="13" width="12.625" style="4" customWidth="1" collapsed="1"/>
    <col min="14" max="17" width="12.625" style="4" hidden="1" customWidth="1" outlineLevel="1"/>
    <col min="18" max="18" width="12.625" style="4" hidden="1" customWidth="1" outlineLevel="1" collapsed="1"/>
    <col min="19" max="20" width="12.625" style="4" hidden="1" customWidth="1" outlineLevel="1"/>
    <col min="21" max="21" width="12.625" style="4" hidden="1" customWidth="1" outlineLevel="1" collapsed="1"/>
    <col min="22" max="22" width="12.625" style="4" hidden="1" customWidth="1" outlineLevel="1"/>
    <col min="23" max="23" width="12.625" style="4" customWidth="1" collapsed="1"/>
    <col min="24" max="27" width="12.625" style="4" hidden="1" customWidth="1" outlineLevel="1"/>
    <col min="28" max="28" width="12.625" style="4" customWidth="1" collapsed="1"/>
    <col min="29" max="32" width="12.625" style="4" hidden="1" customWidth="1" outlineLevel="1"/>
    <col min="33" max="33" width="12.625" style="4" customWidth="1" collapsed="1"/>
    <col min="34" max="35" width="12.625" style="4" customWidth="1"/>
    <col min="36" max="257" width="11" style="4"/>
    <col min="258" max="259" width="52.625" style="4" customWidth="1"/>
    <col min="260" max="285" width="14.375" style="4" customWidth="1"/>
    <col min="286" max="288" width="7.5" style="4" customWidth="1"/>
    <col min="289" max="291" width="8.875" style="4" customWidth="1"/>
    <col min="292" max="513" width="11" style="4"/>
    <col min="514" max="515" width="52.625" style="4" customWidth="1"/>
    <col min="516" max="541" width="14.375" style="4" customWidth="1"/>
    <col min="542" max="544" width="7.5" style="4" customWidth="1"/>
    <col min="545" max="547" width="8.875" style="4" customWidth="1"/>
    <col min="548" max="769" width="11" style="4"/>
    <col min="770" max="771" width="52.625" style="4" customWidth="1"/>
    <col min="772" max="797" width="14.375" style="4" customWidth="1"/>
    <col min="798" max="800" width="7.5" style="4" customWidth="1"/>
    <col min="801" max="803" width="8.875" style="4" customWidth="1"/>
    <col min="804" max="1025" width="11" style="4"/>
    <col min="1026" max="1027" width="52.625" style="4" customWidth="1"/>
    <col min="1028" max="1053" width="14.375" style="4" customWidth="1"/>
    <col min="1054" max="1056" width="7.5" style="4" customWidth="1"/>
    <col min="1057" max="1059" width="8.875" style="4" customWidth="1"/>
    <col min="1060" max="1281" width="11" style="4"/>
    <col min="1282" max="1283" width="52.625" style="4" customWidth="1"/>
    <col min="1284" max="1309" width="14.375" style="4" customWidth="1"/>
    <col min="1310" max="1312" width="7.5" style="4" customWidth="1"/>
    <col min="1313" max="1315" width="8.875" style="4" customWidth="1"/>
    <col min="1316" max="1537" width="11" style="4"/>
    <col min="1538" max="1539" width="52.625" style="4" customWidth="1"/>
    <col min="1540" max="1565" width="14.375" style="4" customWidth="1"/>
    <col min="1566" max="1568" width="7.5" style="4" customWidth="1"/>
    <col min="1569" max="1571" width="8.875" style="4" customWidth="1"/>
    <col min="1572" max="1793" width="11" style="4"/>
    <col min="1794" max="1795" width="52.625" style="4" customWidth="1"/>
    <col min="1796" max="1821" width="14.375" style="4" customWidth="1"/>
    <col min="1822" max="1824" width="7.5" style="4" customWidth="1"/>
    <col min="1825" max="1827" width="8.875" style="4" customWidth="1"/>
    <col min="1828" max="2049" width="11" style="4"/>
    <col min="2050" max="2051" width="52.625" style="4" customWidth="1"/>
    <col min="2052" max="2077" width="14.375" style="4" customWidth="1"/>
    <col min="2078" max="2080" width="7.5" style="4" customWidth="1"/>
    <col min="2081" max="2083" width="8.875" style="4" customWidth="1"/>
    <col min="2084" max="2305" width="11" style="4"/>
    <col min="2306" max="2307" width="52.625" style="4" customWidth="1"/>
    <col min="2308" max="2333" width="14.375" style="4" customWidth="1"/>
    <col min="2334" max="2336" width="7.5" style="4" customWidth="1"/>
    <col min="2337" max="2339" width="8.875" style="4" customWidth="1"/>
    <col min="2340" max="2561" width="11" style="4"/>
    <col min="2562" max="2563" width="52.625" style="4" customWidth="1"/>
    <col min="2564" max="2589" width="14.375" style="4" customWidth="1"/>
    <col min="2590" max="2592" width="7.5" style="4" customWidth="1"/>
    <col min="2593" max="2595" width="8.875" style="4" customWidth="1"/>
    <col min="2596" max="2817" width="11" style="4"/>
    <col min="2818" max="2819" width="52.625" style="4" customWidth="1"/>
    <col min="2820" max="2845" width="14.375" style="4" customWidth="1"/>
    <col min="2846" max="2848" width="7.5" style="4" customWidth="1"/>
    <col min="2849" max="2851" width="8.875" style="4" customWidth="1"/>
    <col min="2852" max="3073" width="11" style="4"/>
    <col min="3074" max="3075" width="52.625" style="4" customWidth="1"/>
    <col min="3076" max="3101" width="14.375" style="4" customWidth="1"/>
    <col min="3102" max="3104" width="7.5" style="4" customWidth="1"/>
    <col min="3105" max="3107" width="8.875" style="4" customWidth="1"/>
    <col min="3108" max="3329" width="11" style="4"/>
    <col min="3330" max="3331" width="52.625" style="4" customWidth="1"/>
    <col min="3332" max="3357" width="14.375" style="4" customWidth="1"/>
    <col min="3358" max="3360" width="7.5" style="4" customWidth="1"/>
    <col min="3361" max="3363" width="8.875" style="4" customWidth="1"/>
    <col min="3364" max="3585" width="11" style="4"/>
    <col min="3586" max="3587" width="52.625" style="4" customWidth="1"/>
    <col min="3588" max="3613" width="14.375" style="4" customWidth="1"/>
    <col min="3614" max="3616" width="7.5" style="4" customWidth="1"/>
    <col min="3617" max="3619" width="8.875" style="4" customWidth="1"/>
    <col min="3620" max="3841" width="11" style="4"/>
    <col min="3842" max="3843" width="52.625" style="4" customWidth="1"/>
    <col min="3844" max="3869" width="14.375" style="4" customWidth="1"/>
    <col min="3870" max="3872" width="7.5" style="4" customWidth="1"/>
    <col min="3873" max="3875" width="8.875" style="4" customWidth="1"/>
    <col min="3876" max="4097" width="11" style="4"/>
    <col min="4098" max="4099" width="52.625" style="4" customWidth="1"/>
    <col min="4100" max="4125" width="14.375" style="4" customWidth="1"/>
    <col min="4126" max="4128" width="7.5" style="4" customWidth="1"/>
    <col min="4129" max="4131" width="8.875" style="4" customWidth="1"/>
    <col min="4132" max="4353" width="11" style="4"/>
    <col min="4354" max="4355" width="52.625" style="4" customWidth="1"/>
    <col min="4356" max="4381" width="14.375" style="4" customWidth="1"/>
    <col min="4382" max="4384" width="7.5" style="4" customWidth="1"/>
    <col min="4385" max="4387" width="8.875" style="4" customWidth="1"/>
    <col min="4388" max="4609" width="11" style="4"/>
    <col min="4610" max="4611" width="52.625" style="4" customWidth="1"/>
    <col min="4612" max="4637" width="14.375" style="4" customWidth="1"/>
    <col min="4638" max="4640" width="7.5" style="4" customWidth="1"/>
    <col min="4641" max="4643" width="8.875" style="4" customWidth="1"/>
    <col min="4644" max="4865" width="11" style="4"/>
    <col min="4866" max="4867" width="52.625" style="4" customWidth="1"/>
    <col min="4868" max="4893" width="14.375" style="4" customWidth="1"/>
    <col min="4894" max="4896" width="7.5" style="4" customWidth="1"/>
    <col min="4897" max="4899" width="8.875" style="4" customWidth="1"/>
    <col min="4900" max="5121" width="11" style="4"/>
    <col min="5122" max="5123" width="52.625" style="4" customWidth="1"/>
    <col min="5124" max="5149" width="14.375" style="4" customWidth="1"/>
    <col min="5150" max="5152" width="7.5" style="4" customWidth="1"/>
    <col min="5153" max="5155" width="8.875" style="4" customWidth="1"/>
    <col min="5156" max="5377" width="11" style="4"/>
    <col min="5378" max="5379" width="52.625" style="4" customWidth="1"/>
    <col min="5380" max="5405" width="14.375" style="4" customWidth="1"/>
    <col min="5406" max="5408" width="7.5" style="4" customWidth="1"/>
    <col min="5409" max="5411" width="8.875" style="4" customWidth="1"/>
    <col min="5412" max="5633" width="11" style="4"/>
    <col min="5634" max="5635" width="52.625" style="4" customWidth="1"/>
    <col min="5636" max="5661" width="14.375" style="4" customWidth="1"/>
    <col min="5662" max="5664" width="7.5" style="4" customWidth="1"/>
    <col min="5665" max="5667" width="8.875" style="4" customWidth="1"/>
    <col min="5668" max="5889" width="11" style="4"/>
    <col min="5890" max="5891" width="52.625" style="4" customWidth="1"/>
    <col min="5892" max="5917" width="14.375" style="4" customWidth="1"/>
    <col min="5918" max="5920" width="7.5" style="4" customWidth="1"/>
    <col min="5921" max="5923" width="8.875" style="4" customWidth="1"/>
    <col min="5924" max="6145" width="11" style="4"/>
    <col min="6146" max="6147" width="52.625" style="4" customWidth="1"/>
    <col min="6148" max="6173" width="14.375" style="4" customWidth="1"/>
    <col min="6174" max="6176" width="7.5" style="4" customWidth="1"/>
    <col min="6177" max="6179" width="8.875" style="4" customWidth="1"/>
    <col min="6180" max="6401" width="11" style="4"/>
    <col min="6402" max="6403" width="52.625" style="4" customWidth="1"/>
    <col min="6404" max="6429" width="14.375" style="4" customWidth="1"/>
    <col min="6430" max="6432" width="7.5" style="4" customWidth="1"/>
    <col min="6433" max="6435" width="8.875" style="4" customWidth="1"/>
    <col min="6436" max="6657" width="11" style="4"/>
    <col min="6658" max="6659" width="52.625" style="4" customWidth="1"/>
    <col min="6660" max="6685" width="14.375" style="4" customWidth="1"/>
    <col min="6686" max="6688" width="7.5" style="4" customWidth="1"/>
    <col min="6689" max="6691" width="8.875" style="4" customWidth="1"/>
    <col min="6692" max="6913" width="11" style="4"/>
    <col min="6914" max="6915" width="52.625" style="4" customWidth="1"/>
    <col min="6916" max="6941" width="14.375" style="4" customWidth="1"/>
    <col min="6942" max="6944" width="7.5" style="4" customWidth="1"/>
    <col min="6945" max="6947" width="8.875" style="4" customWidth="1"/>
    <col min="6948" max="7169" width="11" style="4"/>
    <col min="7170" max="7171" width="52.625" style="4" customWidth="1"/>
    <col min="7172" max="7197" width="14.375" style="4" customWidth="1"/>
    <col min="7198" max="7200" width="7.5" style="4" customWidth="1"/>
    <col min="7201" max="7203" width="8.875" style="4" customWidth="1"/>
    <col min="7204" max="7425" width="11" style="4"/>
    <col min="7426" max="7427" width="52.625" style="4" customWidth="1"/>
    <col min="7428" max="7453" width="14.375" style="4" customWidth="1"/>
    <col min="7454" max="7456" width="7.5" style="4" customWidth="1"/>
    <col min="7457" max="7459" width="8.875" style="4" customWidth="1"/>
    <col min="7460" max="7681" width="11" style="4"/>
    <col min="7682" max="7683" width="52.625" style="4" customWidth="1"/>
    <col min="7684" max="7709" width="14.375" style="4" customWidth="1"/>
    <col min="7710" max="7712" width="7.5" style="4" customWidth="1"/>
    <col min="7713" max="7715" width="8.875" style="4" customWidth="1"/>
    <col min="7716" max="7937" width="11" style="4"/>
    <col min="7938" max="7939" width="52.625" style="4" customWidth="1"/>
    <col min="7940" max="7965" width="14.375" style="4" customWidth="1"/>
    <col min="7966" max="7968" width="7.5" style="4" customWidth="1"/>
    <col min="7969" max="7971" width="8.875" style="4" customWidth="1"/>
    <col min="7972" max="8193" width="11" style="4"/>
    <col min="8194" max="8195" width="52.625" style="4" customWidth="1"/>
    <col min="8196" max="8221" width="14.375" style="4" customWidth="1"/>
    <col min="8222" max="8224" width="7.5" style="4" customWidth="1"/>
    <col min="8225" max="8227" width="8.875" style="4" customWidth="1"/>
    <col min="8228" max="8449" width="11" style="4"/>
    <col min="8450" max="8451" width="52.625" style="4" customWidth="1"/>
    <col min="8452" max="8477" width="14.375" style="4" customWidth="1"/>
    <col min="8478" max="8480" width="7.5" style="4" customWidth="1"/>
    <col min="8481" max="8483" width="8.875" style="4" customWidth="1"/>
    <col min="8484" max="8705" width="11" style="4"/>
    <col min="8706" max="8707" width="52.625" style="4" customWidth="1"/>
    <col min="8708" max="8733" width="14.375" style="4" customWidth="1"/>
    <col min="8734" max="8736" width="7.5" style="4" customWidth="1"/>
    <col min="8737" max="8739" width="8.875" style="4" customWidth="1"/>
    <col min="8740" max="8961" width="11" style="4"/>
    <col min="8962" max="8963" width="52.625" style="4" customWidth="1"/>
    <col min="8964" max="8989" width="14.375" style="4" customWidth="1"/>
    <col min="8990" max="8992" width="7.5" style="4" customWidth="1"/>
    <col min="8993" max="8995" width="8.875" style="4" customWidth="1"/>
    <col min="8996" max="9217" width="11" style="4"/>
    <col min="9218" max="9219" width="52.625" style="4" customWidth="1"/>
    <col min="9220" max="9245" width="14.375" style="4" customWidth="1"/>
    <col min="9246" max="9248" width="7.5" style="4" customWidth="1"/>
    <col min="9249" max="9251" width="8.875" style="4" customWidth="1"/>
    <col min="9252" max="9473" width="11" style="4"/>
    <col min="9474" max="9475" width="52.625" style="4" customWidth="1"/>
    <col min="9476" max="9501" width="14.375" style="4" customWidth="1"/>
    <col min="9502" max="9504" width="7.5" style="4" customWidth="1"/>
    <col min="9505" max="9507" width="8.875" style="4" customWidth="1"/>
    <col min="9508" max="9729" width="11" style="4"/>
    <col min="9730" max="9731" width="52.625" style="4" customWidth="1"/>
    <col min="9732" max="9757" width="14.375" style="4" customWidth="1"/>
    <col min="9758" max="9760" width="7.5" style="4" customWidth="1"/>
    <col min="9761" max="9763" width="8.875" style="4" customWidth="1"/>
    <col min="9764" max="9985" width="11" style="4"/>
    <col min="9986" max="9987" width="52.625" style="4" customWidth="1"/>
    <col min="9988" max="10013" width="14.375" style="4" customWidth="1"/>
    <col min="10014" max="10016" width="7.5" style="4" customWidth="1"/>
    <col min="10017" max="10019" width="8.875" style="4" customWidth="1"/>
    <col min="10020" max="10241" width="11" style="4"/>
    <col min="10242" max="10243" width="52.625" style="4" customWidth="1"/>
    <col min="10244" max="10269" width="14.375" style="4" customWidth="1"/>
    <col min="10270" max="10272" width="7.5" style="4" customWidth="1"/>
    <col min="10273" max="10275" width="8.875" style="4" customWidth="1"/>
    <col min="10276" max="10497" width="11" style="4"/>
    <col min="10498" max="10499" width="52.625" style="4" customWidth="1"/>
    <col min="10500" max="10525" width="14.375" style="4" customWidth="1"/>
    <col min="10526" max="10528" width="7.5" style="4" customWidth="1"/>
    <col min="10529" max="10531" width="8.875" style="4" customWidth="1"/>
    <col min="10532" max="10753" width="11" style="4"/>
    <col min="10754" max="10755" width="52.625" style="4" customWidth="1"/>
    <col min="10756" max="10781" width="14.375" style="4" customWidth="1"/>
    <col min="10782" max="10784" width="7.5" style="4" customWidth="1"/>
    <col min="10785" max="10787" width="8.875" style="4" customWidth="1"/>
    <col min="10788" max="11009" width="11" style="4"/>
    <col min="11010" max="11011" width="52.625" style="4" customWidth="1"/>
    <col min="11012" max="11037" width="14.375" style="4" customWidth="1"/>
    <col min="11038" max="11040" width="7.5" style="4" customWidth="1"/>
    <col min="11041" max="11043" width="8.875" style="4" customWidth="1"/>
    <col min="11044" max="11265" width="11" style="4"/>
    <col min="11266" max="11267" width="52.625" style="4" customWidth="1"/>
    <col min="11268" max="11293" width="14.375" style="4" customWidth="1"/>
    <col min="11294" max="11296" width="7.5" style="4" customWidth="1"/>
    <col min="11297" max="11299" width="8.875" style="4" customWidth="1"/>
    <col min="11300" max="11521" width="11" style="4"/>
    <col min="11522" max="11523" width="52.625" style="4" customWidth="1"/>
    <col min="11524" max="11549" width="14.375" style="4" customWidth="1"/>
    <col min="11550" max="11552" width="7.5" style="4" customWidth="1"/>
    <col min="11553" max="11555" width="8.875" style="4" customWidth="1"/>
    <col min="11556" max="11777" width="11" style="4"/>
    <col min="11778" max="11779" width="52.625" style="4" customWidth="1"/>
    <col min="11780" max="11805" width="14.375" style="4" customWidth="1"/>
    <col min="11806" max="11808" width="7.5" style="4" customWidth="1"/>
    <col min="11809" max="11811" width="8.875" style="4" customWidth="1"/>
    <col min="11812" max="12033" width="11" style="4"/>
    <col min="12034" max="12035" width="52.625" style="4" customWidth="1"/>
    <col min="12036" max="12061" width="14.375" style="4" customWidth="1"/>
    <col min="12062" max="12064" width="7.5" style="4" customWidth="1"/>
    <col min="12065" max="12067" width="8.875" style="4" customWidth="1"/>
    <col min="12068" max="12289" width="11" style="4"/>
    <col min="12290" max="12291" width="52.625" style="4" customWidth="1"/>
    <col min="12292" max="12317" width="14.375" style="4" customWidth="1"/>
    <col min="12318" max="12320" width="7.5" style="4" customWidth="1"/>
    <col min="12321" max="12323" width="8.875" style="4" customWidth="1"/>
    <col min="12324" max="12545" width="11" style="4"/>
    <col min="12546" max="12547" width="52.625" style="4" customWidth="1"/>
    <col min="12548" max="12573" width="14.375" style="4" customWidth="1"/>
    <col min="12574" max="12576" width="7.5" style="4" customWidth="1"/>
    <col min="12577" max="12579" width="8.875" style="4" customWidth="1"/>
    <col min="12580" max="12801" width="11" style="4"/>
    <col min="12802" max="12803" width="52.625" style="4" customWidth="1"/>
    <col min="12804" max="12829" width="14.375" style="4" customWidth="1"/>
    <col min="12830" max="12832" width="7.5" style="4" customWidth="1"/>
    <col min="12833" max="12835" width="8.875" style="4" customWidth="1"/>
    <col min="12836" max="13057" width="11" style="4"/>
    <col min="13058" max="13059" width="52.625" style="4" customWidth="1"/>
    <col min="13060" max="13085" width="14.375" style="4" customWidth="1"/>
    <col min="13086" max="13088" width="7.5" style="4" customWidth="1"/>
    <col min="13089" max="13091" width="8.875" style="4" customWidth="1"/>
    <col min="13092" max="13313" width="11" style="4"/>
    <col min="13314" max="13315" width="52.625" style="4" customWidth="1"/>
    <col min="13316" max="13341" width="14.375" style="4" customWidth="1"/>
    <col min="13342" max="13344" width="7.5" style="4" customWidth="1"/>
    <col min="13345" max="13347" width="8.875" style="4" customWidth="1"/>
    <col min="13348" max="13569" width="11" style="4"/>
    <col min="13570" max="13571" width="52.625" style="4" customWidth="1"/>
    <col min="13572" max="13597" width="14.375" style="4" customWidth="1"/>
    <col min="13598" max="13600" width="7.5" style="4" customWidth="1"/>
    <col min="13601" max="13603" width="8.875" style="4" customWidth="1"/>
    <col min="13604" max="13825" width="11" style="4"/>
    <col min="13826" max="13827" width="52.625" style="4" customWidth="1"/>
    <col min="13828" max="13853" width="14.375" style="4" customWidth="1"/>
    <col min="13854" max="13856" width="7.5" style="4" customWidth="1"/>
    <col min="13857" max="13859" width="8.875" style="4" customWidth="1"/>
    <col min="13860" max="14081" width="11" style="4"/>
    <col min="14082" max="14083" width="52.625" style="4" customWidth="1"/>
    <col min="14084" max="14109" width="14.375" style="4" customWidth="1"/>
    <col min="14110" max="14112" width="7.5" style="4" customWidth="1"/>
    <col min="14113" max="14115" width="8.875" style="4" customWidth="1"/>
    <col min="14116" max="14337" width="11" style="4"/>
    <col min="14338" max="14339" width="52.625" style="4" customWidth="1"/>
    <col min="14340" max="14365" width="14.375" style="4" customWidth="1"/>
    <col min="14366" max="14368" width="7.5" style="4" customWidth="1"/>
    <col min="14369" max="14371" width="8.875" style="4" customWidth="1"/>
    <col min="14372" max="14593" width="11" style="4"/>
    <col min="14594" max="14595" width="52.625" style="4" customWidth="1"/>
    <col min="14596" max="14621" width="14.375" style="4" customWidth="1"/>
    <col min="14622" max="14624" width="7.5" style="4" customWidth="1"/>
    <col min="14625" max="14627" width="8.875" style="4" customWidth="1"/>
    <col min="14628" max="14849" width="11" style="4"/>
    <col min="14850" max="14851" width="52.625" style="4" customWidth="1"/>
    <col min="14852" max="14877" width="14.375" style="4" customWidth="1"/>
    <col min="14878" max="14880" width="7.5" style="4" customWidth="1"/>
    <col min="14881" max="14883" width="8.875" style="4" customWidth="1"/>
    <col min="14884" max="15105" width="11" style="4"/>
    <col min="15106" max="15107" width="52.625" style="4" customWidth="1"/>
    <col min="15108" max="15133" width="14.375" style="4" customWidth="1"/>
    <col min="15134" max="15136" width="7.5" style="4" customWidth="1"/>
    <col min="15137" max="15139" width="8.875" style="4" customWidth="1"/>
    <col min="15140" max="15361" width="11" style="4"/>
    <col min="15362" max="15363" width="52.625" style="4" customWidth="1"/>
    <col min="15364" max="15389" width="14.375" style="4" customWidth="1"/>
    <col min="15390" max="15392" width="7.5" style="4" customWidth="1"/>
    <col min="15393" max="15395" width="8.875" style="4" customWidth="1"/>
    <col min="15396" max="15617" width="11" style="4"/>
    <col min="15618" max="15619" width="52.625" style="4" customWidth="1"/>
    <col min="15620" max="15645" width="14.375" style="4" customWidth="1"/>
    <col min="15646" max="15648" width="7.5" style="4" customWidth="1"/>
    <col min="15649" max="15651" width="8.875" style="4" customWidth="1"/>
    <col min="15652" max="15873" width="11" style="4"/>
    <col min="15874" max="15875" width="52.625" style="4" customWidth="1"/>
    <col min="15876" max="15901" width="14.375" style="4" customWidth="1"/>
    <col min="15902" max="15904" width="7.5" style="4" customWidth="1"/>
    <col min="15905" max="15907" width="8.875" style="4" customWidth="1"/>
    <col min="15908" max="16129" width="11" style="4"/>
    <col min="16130" max="16131" width="52.625" style="4" customWidth="1"/>
    <col min="16132" max="16157" width="14.375" style="4" customWidth="1"/>
    <col min="16158" max="16160" width="7.5" style="4" customWidth="1"/>
    <col min="16161" max="16163" width="8.875" style="4" customWidth="1"/>
    <col min="16164" max="16378" width="11" style="4"/>
    <col min="16379" max="16384" width="11" style="4" customWidth="1"/>
  </cols>
  <sheetData>
    <row r="1" spans="1:39" ht="36" x14ac:dyDescent="0.2">
      <c r="A1" s="1" t="s">
        <v>34</v>
      </c>
      <c r="B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I1" s="32" t="s">
        <v>57</v>
      </c>
    </row>
    <row r="2" spans="1:39" ht="14.25" x14ac:dyDescent="0.2">
      <c r="C2" s="5" t="s">
        <v>50</v>
      </c>
      <c r="D2" s="5" t="s">
        <v>0</v>
      </c>
      <c r="E2" s="5">
        <v>1992</v>
      </c>
      <c r="F2" s="5">
        <v>1993</v>
      </c>
      <c r="G2" s="5">
        <v>1994</v>
      </c>
      <c r="H2" s="5" t="s">
        <v>1</v>
      </c>
      <c r="I2" s="5">
        <v>1996</v>
      </c>
      <c r="J2" s="5">
        <v>1997</v>
      </c>
      <c r="K2" s="5">
        <v>1998</v>
      </c>
      <c r="L2" s="5">
        <v>1999</v>
      </c>
      <c r="M2" s="5">
        <v>2000</v>
      </c>
      <c r="N2" s="5" t="s">
        <v>2</v>
      </c>
      <c r="O2" s="5" t="s">
        <v>3</v>
      </c>
      <c r="P2" s="5" t="s">
        <v>4</v>
      </c>
      <c r="Q2" s="5" t="s">
        <v>5</v>
      </c>
      <c r="R2" s="5" t="s">
        <v>6</v>
      </c>
      <c r="S2" s="5" t="s">
        <v>7</v>
      </c>
      <c r="T2" s="5" t="s">
        <v>8</v>
      </c>
      <c r="U2" s="5" t="s">
        <v>9</v>
      </c>
      <c r="V2" s="5" t="s">
        <v>10</v>
      </c>
      <c r="W2" s="5" t="s">
        <v>11</v>
      </c>
      <c r="X2" s="5" t="s">
        <v>12</v>
      </c>
      <c r="Y2" s="5" t="s">
        <v>13</v>
      </c>
      <c r="Z2" s="5" t="s">
        <v>14</v>
      </c>
      <c r="AA2" s="6" t="s">
        <v>15</v>
      </c>
      <c r="AB2" s="7" t="s">
        <v>20</v>
      </c>
      <c r="AC2" s="5" t="s">
        <v>26</v>
      </c>
      <c r="AD2" s="5" t="s">
        <v>35</v>
      </c>
      <c r="AE2" s="5" t="s">
        <v>44</v>
      </c>
      <c r="AF2" s="5" t="s">
        <v>45</v>
      </c>
      <c r="AG2" s="5" t="s">
        <v>46</v>
      </c>
      <c r="AH2" s="5" t="s">
        <v>49</v>
      </c>
      <c r="AI2" s="33" t="s">
        <v>58</v>
      </c>
    </row>
    <row r="3" spans="1:39" x14ac:dyDescent="0.2">
      <c r="A3" s="8" t="s">
        <v>21</v>
      </c>
      <c r="B3" s="9" t="s">
        <v>41</v>
      </c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  <c r="AC3" s="11"/>
      <c r="AD3" s="11"/>
      <c r="AE3" s="11"/>
      <c r="AF3" s="11"/>
      <c r="AG3" s="11"/>
      <c r="AH3" s="11"/>
      <c r="AI3" s="34"/>
    </row>
    <row r="4" spans="1:39" s="16" customFormat="1" ht="12.95" customHeight="1" x14ac:dyDescent="0.2">
      <c r="A4" s="13" t="s">
        <v>28</v>
      </c>
      <c r="B4" s="13" t="s">
        <v>29</v>
      </c>
      <c r="C4" s="14">
        <f>SUM(C5:C9)</f>
        <v>210553</v>
      </c>
      <c r="D4" s="14">
        <f t="shared" ref="D4:AF4" si="0">SUM(D5:D9)</f>
        <v>227139</v>
      </c>
      <c r="E4" s="14">
        <f t="shared" si="0"/>
        <v>247727.046</v>
      </c>
      <c r="F4" s="14">
        <f t="shared" si="0"/>
        <v>267069.09999999998</v>
      </c>
      <c r="G4" s="14">
        <f t="shared" si="0"/>
        <v>285172.88799999998</v>
      </c>
      <c r="H4" s="14">
        <f t="shared" si="0"/>
        <v>322421.15205506119</v>
      </c>
      <c r="I4" s="14">
        <f t="shared" si="0"/>
        <v>351615.36819655</v>
      </c>
      <c r="J4" s="14">
        <f t="shared" si="0"/>
        <v>478568.05057886615</v>
      </c>
      <c r="K4" s="14">
        <f t="shared" si="0"/>
        <v>529213.29928934993</v>
      </c>
      <c r="L4" s="14">
        <f t="shared" si="0"/>
        <v>584858.78830040409</v>
      </c>
      <c r="M4" s="14">
        <f>SUM(M5:M9)</f>
        <v>612516.09832371003</v>
      </c>
      <c r="N4" s="14">
        <f t="shared" si="0"/>
        <v>600507.23578106996</v>
      </c>
      <c r="O4" s="14">
        <f t="shared" si="0"/>
        <v>576735.90189903008</v>
      </c>
      <c r="P4" s="14">
        <f t="shared" si="0"/>
        <v>629825.17420108989</v>
      </c>
      <c r="Q4" s="14">
        <f t="shared" si="0"/>
        <v>653837.72835841612</v>
      </c>
      <c r="R4" s="14">
        <f t="shared" si="0"/>
        <v>718267.60884142318</v>
      </c>
      <c r="S4" s="14">
        <f t="shared" si="0"/>
        <v>762160.02019580454</v>
      </c>
      <c r="T4" s="14">
        <f t="shared" si="0"/>
        <v>792701.72364941856</v>
      </c>
      <c r="U4" s="14">
        <f t="shared" si="0"/>
        <v>724109.9833125365</v>
      </c>
      <c r="V4" s="14">
        <f t="shared" si="0"/>
        <v>798328.15577549848</v>
      </c>
      <c r="W4" s="14">
        <f t="shared" si="0"/>
        <v>834386.94844425994</v>
      </c>
      <c r="X4" s="14">
        <f t="shared" si="0"/>
        <v>856935.36041763891</v>
      </c>
      <c r="Y4" s="14">
        <f t="shared" si="0"/>
        <v>922592.84435650415</v>
      </c>
      <c r="Z4" s="14">
        <f t="shared" si="0"/>
        <v>976395.48737055878</v>
      </c>
      <c r="AA4" s="14">
        <f t="shared" si="0"/>
        <v>1057634.2905888238</v>
      </c>
      <c r="AB4" s="15">
        <f t="shared" si="0"/>
        <v>1073475.48437837</v>
      </c>
      <c r="AC4" s="14">
        <f t="shared" si="0"/>
        <v>1122391.6382630768</v>
      </c>
      <c r="AD4" s="14">
        <f t="shared" si="0"/>
        <v>1198338.7804477056</v>
      </c>
      <c r="AE4" s="14">
        <f t="shared" si="0"/>
        <v>1176137.8357589541</v>
      </c>
      <c r="AF4" s="14">
        <f t="shared" si="0"/>
        <v>1288253.7515204935</v>
      </c>
      <c r="AG4" s="14">
        <f t="shared" ref="AG4:AH4" si="1">SUM(AG5:AG9)</f>
        <v>1350331.7214015943</v>
      </c>
      <c r="AH4" s="14">
        <f t="shared" si="1"/>
        <v>1444902.7367475315</v>
      </c>
      <c r="AI4" s="35">
        <f>(AH4-AG4)/ABS(AG4)</f>
        <v>7.0035394893764244E-2</v>
      </c>
    </row>
    <row r="5" spans="1:39" ht="12.95" customHeight="1" x14ac:dyDescent="0.2">
      <c r="A5" s="17" t="s">
        <v>51</v>
      </c>
      <c r="B5" s="17" t="s">
        <v>52</v>
      </c>
      <c r="C5" s="18">
        <v>207173</v>
      </c>
      <c r="D5" s="18">
        <v>227139</v>
      </c>
      <c r="E5" s="18">
        <v>247727.046</v>
      </c>
      <c r="F5" s="18">
        <v>267069.09999999998</v>
      </c>
      <c r="G5" s="18">
        <v>285172.88799999998</v>
      </c>
      <c r="H5" s="18">
        <v>311105.20223495853</v>
      </c>
      <c r="I5" s="18">
        <v>337474</v>
      </c>
      <c r="J5" s="18">
        <v>373605.3181768161</v>
      </c>
      <c r="K5" s="18">
        <v>413605</v>
      </c>
      <c r="L5" s="18">
        <v>458755.204307754</v>
      </c>
      <c r="M5" s="18">
        <v>475022</v>
      </c>
      <c r="N5" s="18">
        <v>455000</v>
      </c>
      <c r="O5" s="18">
        <v>423591</v>
      </c>
      <c r="P5" s="18">
        <v>468000</v>
      </c>
      <c r="Q5" s="18">
        <v>491090.6083535761</v>
      </c>
      <c r="R5" s="18">
        <v>550099.80241797317</v>
      </c>
      <c r="S5" s="18">
        <v>590829.60482755443</v>
      </c>
      <c r="T5" s="18">
        <v>610382.13198541861</v>
      </c>
      <c r="U5" s="18">
        <v>540609.02746418654</v>
      </c>
      <c r="V5" s="18">
        <v>600944.9895859285</v>
      </c>
      <c r="W5" s="18">
        <v>625427.147</v>
      </c>
      <c r="X5" s="18">
        <v>628841.78597193887</v>
      </c>
      <c r="Y5" s="18">
        <v>675964.85844527418</v>
      </c>
      <c r="Z5" s="18">
        <v>721054.12862806884</v>
      </c>
      <c r="AA5" s="18">
        <v>779181.06362225395</v>
      </c>
      <c r="AB5" s="19">
        <v>788177.39500000002</v>
      </c>
      <c r="AC5" s="18">
        <v>825124.24403111672</v>
      </c>
      <c r="AD5" s="18">
        <v>895597.1537102306</v>
      </c>
      <c r="AE5" s="18">
        <v>874000.63585265388</v>
      </c>
      <c r="AF5" s="18">
        <v>1005321.2649446535</v>
      </c>
      <c r="AG5" s="18">
        <v>1064589.8600000001</v>
      </c>
      <c r="AH5" s="18">
        <v>1161710.3042115616</v>
      </c>
      <c r="AI5" s="36">
        <f t="shared" ref="AI5:AI9" si="2">(AH5-AG5)/ABS(AG5)</f>
        <v>9.1228038008516685E-2</v>
      </c>
    </row>
    <row r="6" spans="1:39" ht="12.95" customHeight="1" x14ac:dyDescent="0.2">
      <c r="A6" s="17" t="s">
        <v>53</v>
      </c>
      <c r="B6" s="17" t="s">
        <v>54</v>
      </c>
      <c r="C6" s="18" t="s">
        <v>55</v>
      </c>
      <c r="D6" s="18" t="s">
        <v>55</v>
      </c>
      <c r="E6" s="18" t="s">
        <v>55</v>
      </c>
      <c r="F6" s="18" t="s">
        <v>55</v>
      </c>
      <c r="G6" s="18" t="s">
        <v>55</v>
      </c>
      <c r="H6" s="18" t="s">
        <v>55</v>
      </c>
      <c r="I6" s="18" t="s">
        <v>55</v>
      </c>
      <c r="J6" s="18">
        <v>87800</v>
      </c>
      <c r="K6" s="18">
        <v>96600</v>
      </c>
      <c r="L6" s="18">
        <v>104800</v>
      </c>
      <c r="M6" s="18">
        <v>114100</v>
      </c>
      <c r="N6" s="18">
        <v>119300</v>
      </c>
      <c r="O6" s="18">
        <v>122300</v>
      </c>
      <c r="P6" s="18">
        <v>123700</v>
      </c>
      <c r="Q6" s="18">
        <v>120100</v>
      </c>
      <c r="R6" s="18">
        <v>121100</v>
      </c>
      <c r="S6" s="18">
        <v>121100</v>
      </c>
      <c r="T6" s="18">
        <v>129553.2</v>
      </c>
      <c r="U6" s="18">
        <v>127000.13</v>
      </c>
      <c r="V6" s="18">
        <v>135007</v>
      </c>
      <c r="W6" s="18">
        <v>141934</v>
      </c>
      <c r="X6" s="18">
        <v>156754</v>
      </c>
      <c r="Y6" s="18">
        <v>169758</v>
      </c>
      <c r="Z6" s="18">
        <v>171903</v>
      </c>
      <c r="AA6" s="18">
        <v>192299</v>
      </c>
      <c r="AB6" s="19">
        <v>197116</v>
      </c>
      <c r="AC6" s="18">
        <v>206138</v>
      </c>
      <c r="AD6" s="18">
        <v>209353.42857886499</v>
      </c>
      <c r="AE6" s="18">
        <v>207537</v>
      </c>
      <c r="AF6" s="18">
        <v>186138.59308999</v>
      </c>
      <c r="AG6" s="18">
        <v>186227.66310459201</v>
      </c>
      <c r="AH6" s="18">
        <v>182376.402</v>
      </c>
      <c r="AI6" s="36">
        <f t="shared" si="2"/>
        <v>-2.0680392162946287E-2</v>
      </c>
    </row>
    <row r="7" spans="1:39" ht="14.25" x14ac:dyDescent="0.2">
      <c r="A7" s="17" t="s">
        <v>27</v>
      </c>
      <c r="B7" s="17" t="s">
        <v>22</v>
      </c>
      <c r="C7" s="20">
        <v>3380</v>
      </c>
      <c r="D7" s="20" t="s">
        <v>55</v>
      </c>
      <c r="E7" s="20" t="s">
        <v>55</v>
      </c>
      <c r="F7" s="20" t="s">
        <v>55</v>
      </c>
      <c r="G7" s="20" t="s">
        <v>55</v>
      </c>
      <c r="H7" s="18">
        <v>9938.51595475266</v>
      </c>
      <c r="I7" s="18">
        <v>11243.277</v>
      </c>
      <c r="J7" s="18">
        <v>12689.541000000001</v>
      </c>
      <c r="K7" s="18">
        <v>12843.089</v>
      </c>
      <c r="L7" s="18">
        <v>13373.5</v>
      </c>
      <c r="M7" s="18">
        <v>13406.563952</v>
      </c>
      <c r="N7" s="18">
        <v>13688.072</v>
      </c>
      <c r="O7" s="18">
        <v>16012.436909459999</v>
      </c>
      <c r="P7" s="18">
        <v>20359.945</v>
      </c>
      <c r="Q7" s="18">
        <v>21949.494000000002</v>
      </c>
      <c r="R7" s="18">
        <v>23699.625</v>
      </c>
      <c r="S7" s="18">
        <v>24434.338454650002</v>
      </c>
      <c r="T7" s="18">
        <v>24618.248278340001</v>
      </c>
      <c r="U7" s="18">
        <v>26028.879033910001</v>
      </c>
      <c r="V7" s="18">
        <v>29154.04924864</v>
      </c>
      <c r="W7" s="18">
        <v>31498.837697880001</v>
      </c>
      <c r="X7" s="18">
        <v>33614.9727441</v>
      </c>
      <c r="Y7" s="18">
        <v>37147.299956000003</v>
      </c>
      <c r="Z7" s="18">
        <v>42301.534366</v>
      </c>
      <c r="AA7" s="18">
        <v>43678.989575</v>
      </c>
      <c r="AB7" s="19">
        <v>44635.596338789997</v>
      </c>
      <c r="AC7" s="18">
        <v>46516.067528799998</v>
      </c>
      <c r="AD7" s="18">
        <v>47655.211143189998</v>
      </c>
      <c r="AE7" s="18">
        <v>47968.572248520002</v>
      </c>
      <c r="AF7" s="18">
        <v>49139.898051340002</v>
      </c>
      <c r="AG7" s="18">
        <v>50749.073641152005</v>
      </c>
      <c r="AH7" s="18">
        <v>50888.442019999995</v>
      </c>
      <c r="AI7" s="36">
        <f t="shared" si="2"/>
        <v>2.7462250805496001E-3</v>
      </c>
      <c r="AJ7" s="37"/>
      <c r="AK7" s="37"/>
      <c r="AL7" s="37"/>
      <c r="AM7" s="37"/>
    </row>
    <row r="8" spans="1:39" ht="14.25" x14ac:dyDescent="0.2">
      <c r="A8" s="17" t="s">
        <v>31</v>
      </c>
      <c r="B8" s="17" t="s">
        <v>25</v>
      </c>
      <c r="C8" s="20" t="s">
        <v>56</v>
      </c>
      <c r="D8" s="20" t="s">
        <v>56</v>
      </c>
      <c r="E8" s="20" t="s">
        <v>56</v>
      </c>
      <c r="F8" s="20" t="s">
        <v>56</v>
      </c>
      <c r="G8" s="20" t="s">
        <v>56</v>
      </c>
      <c r="H8" s="18">
        <v>1377.4338653499999</v>
      </c>
      <c r="I8" s="18">
        <v>2898.0911965499999</v>
      </c>
      <c r="J8" s="18">
        <v>4473.1914020499999</v>
      </c>
      <c r="K8" s="18">
        <v>6165.2102893499996</v>
      </c>
      <c r="L8" s="18">
        <v>7930.0839926499993</v>
      </c>
      <c r="M8" s="18">
        <v>10002.028450009999</v>
      </c>
      <c r="N8" s="18">
        <v>12506.567906009999</v>
      </c>
      <c r="O8" s="18">
        <v>14798.922589469999</v>
      </c>
      <c r="P8" s="18">
        <v>17687.46726628</v>
      </c>
      <c r="Q8" s="18">
        <v>20515.940698660001</v>
      </c>
      <c r="R8" s="18">
        <v>23023.75781952</v>
      </c>
      <c r="S8" s="18">
        <v>25333.713623560001</v>
      </c>
      <c r="T8" s="18">
        <v>27570.867615740004</v>
      </c>
      <c r="U8" s="18">
        <v>29892.360680820002</v>
      </c>
      <c r="V8" s="18">
        <v>32474.722237380003</v>
      </c>
      <c r="W8" s="18">
        <v>34668.722237380003</v>
      </c>
      <c r="X8" s="18">
        <v>36727.722237380003</v>
      </c>
      <c r="Y8" s="18">
        <v>38645.722237380003</v>
      </c>
      <c r="Z8" s="18">
        <v>40010.722237380003</v>
      </c>
      <c r="AA8" s="18">
        <v>41263.722237380003</v>
      </c>
      <c r="AB8" s="19">
        <v>42400.309560180001</v>
      </c>
      <c r="AC8" s="18">
        <v>43409.210089910004</v>
      </c>
      <c r="AD8" s="18">
        <v>44466.399173370002</v>
      </c>
      <c r="AE8" s="18">
        <v>45449.66999314</v>
      </c>
      <c r="AF8" s="18">
        <v>46375.443900540005</v>
      </c>
      <c r="AG8" s="18">
        <v>47442.719665410004</v>
      </c>
      <c r="AH8" s="18">
        <v>48508.691997980008</v>
      </c>
      <c r="AI8" s="36">
        <f t="shared" si="2"/>
        <v>2.2468617737089653E-2</v>
      </c>
      <c r="AJ8" s="37"/>
      <c r="AK8" s="37"/>
      <c r="AL8" s="37"/>
      <c r="AM8" s="37"/>
    </row>
    <row r="9" spans="1:39" ht="14.25" x14ac:dyDescent="0.2">
      <c r="A9" s="21" t="s">
        <v>48</v>
      </c>
      <c r="B9" s="21" t="s">
        <v>47</v>
      </c>
      <c r="C9" s="22" t="s">
        <v>56</v>
      </c>
      <c r="D9" s="22" t="s">
        <v>56</v>
      </c>
      <c r="E9" s="22" t="s">
        <v>56</v>
      </c>
      <c r="F9" s="22" t="s">
        <v>56</v>
      </c>
      <c r="G9" s="22" t="s">
        <v>56</v>
      </c>
      <c r="H9" s="22" t="s">
        <v>56</v>
      </c>
      <c r="I9" s="22" t="s">
        <v>56</v>
      </c>
      <c r="J9" s="22" t="s">
        <v>56</v>
      </c>
      <c r="K9" s="22" t="s">
        <v>56</v>
      </c>
      <c r="L9" s="22" t="s">
        <v>56</v>
      </c>
      <c r="M9" s="22">
        <v>-14.494078299999998</v>
      </c>
      <c r="N9" s="22">
        <v>12.595875060000001</v>
      </c>
      <c r="O9" s="22">
        <v>33.542400100000002</v>
      </c>
      <c r="P9" s="22">
        <v>77.761934810000014</v>
      </c>
      <c r="Q9" s="22">
        <v>181.68530618</v>
      </c>
      <c r="R9" s="22">
        <v>344.42360392999996</v>
      </c>
      <c r="S9" s="22">
        <v>462.36329004000004</v>
      </c>
      <c r="T9" s="22">
        <v>577.27576992000002</v>
      </c>
      <c r="U9" s="22">
        <v>579.58613361999994</v>
      </c>
      <c r="V9" s="22">
        <v>747.39470355000003</v>
      </c>
      <c r="W9" s="22">
        <v>858.24150899999984</v>
      </c>
      <c r="X9" s="22">
        <v>996.87946422000005</v>
      </c>
      <c r="Y9" s="22">
        <v>1076.9637178500002</v>
      </c>
      <c r="Z9" s="22">
        <v>1126.1021391100001</v>
      </c>
      <c r="AA9" s="22">
        <v>1211.51515419</v>
      </c>
      <c r="AB9" s="23">
        <v>1146.1834793999999</v>
      </c>
      <c r="AC9" s="22">
        <v>1204.11661325</v>
      </c>
      <c r="AD9" s="22">
        <v>1266.5878420500001</v>
      </c>
      <c r="AE9" s="22">
        <v>1181.9576646400001</v>
      </c>
      <c r="AF9" s="22">
        <v>1278.55153397</v>
      </c>
      <c r="AG9" s="22">
        <v>1322.4049904400001</v>
      </c>
      <c r="AH9" s="22">
        <v>1418.8965179899999</v>
      </c>
      <c r="AI9" s="38">
        <f t="shared" si="2"/>
        <v>7.2966699496418583E-2</v>
      </c>
      <c r="AJ9" s="37"/>
      <c r="AK9" s="37"/>
      <c r="AL9" s="37"/>
      <c r="AM9" s="37"/>
    </row>
    <row r="10" spans="1:39" ht="12.95" customHeight="1" x14ac:dyDescent="0.2">
      <c r="AJ10" s="37"/>
      <c r="AK10" s="37"/>
      <c r="AL10" s="37"/>
      <c r="AM10" s="37"/>
    </row>
    <row r="11" spans="1:39" ht="12.95" customHeight="1" x14ac:dyDescent="0.2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25"/>
      <c r="AJ11" s="37"/>
      <c r="AK11" s="37"/>
      <c r="AL11" s="37"/>
      <c r="AM11" s="37"/>
    </row>
    <row r="12" spans="1:39" ht="12" customHeight="1" x14ac:dyDescent="0.2"/>
    <row r="13" spans="1:39" x14ac:dyDescent="0.2">
      <c r="AB13" s="26"/>
      <c r="AC13" s="26"/>
      <c r="AD13" s="26"/>
      <c r="AE13" s="26"/>
      <c r="AF13" s="26"/>
    </row>
    <row r="14" spans="1:39" x14ac:dyDescent="0.2">
      <c r="AG14" s="27"/>
      <c r="AH14" s="27"/>
    </row>
    <row r="15" spans="1:39" x14ac:dyDescent="0.2">
      <c r="AG15" s="27"/>
      <c r="AH15" s="27"/>
    </row>
    <row r="16" spans="1:39" x14ac:dyDescent="0.2">
      <c r="AG16" s="27"/>
      <c r="AH16" s="27"/>
    </row>
    <row r="17" spans="33:34" x14ac:dyDescent="0.2">
      <c r="AG17" s="27"/>
      <c r="AH17" s="27"/>
    </row>
    <row r="18" spans="33:34" x14ac:dyDescent="0.2">
      <c r="AG18" s="27"/>
      <c r="AH18" s="27"/>
    </row>
    <row r="19" spans="33:34" x14ac:dyDescent="0.2">
      <c r="AH19" s="27"/>
    </row>
    <row r="84" spans="1:34" x14ac:dyDescent="0.2">
      <c r="C84" s="5" t="s">
        <v>16</v>
      </c>
      <c r="D84" s="5" t="s">
        <v>0</v>
      </c>
      <c r="E84" s="5" t="s">
        <v>17</v>
      </c>
      <c r="F84" s="5" t="s">
        <v>18</v>
      </c>
      <c r="G84" s="5" t="s">
        <v>19</v>
      </c>
      <c r="H84" s="5" t="s">
        <v>1</v>
      </c>
      <c r="I84" s="5" t="s">
        <v>36</v>
      </c>
      <c r="J84" s="5" t="s">
        <v>37</v>
      </c>
      <c r="K84" s="5" t="s">
        <v>38</v>
      </c>
      <c r="L84" s="5" t="s">
        <v>39</v>
      </c>
      <c r="M84" s="5" t="s">
        <v>40</v>
      </c>
      <c r="N84" s="5" t="s">
        <v>2</v>
      </c>
      <c r="O84" s="5" t="s">
        <v>3</v>
      </c>
      <c r="P84" s="5" t="s">
        <v>4</v>
      </c>
      <c r="Q84" s="5" t="s">
        <v>5</v>
      </c>
      <c r="R84" s="5" t="s">
        <v>6</v>
      </c>
      <c r="S84" s="5" t="s">
        <v>7</v>
      </c>
      <c r="T84" s="5" t="s">
        <v>8</v>
      </c>
      <c r="U84" s="5" t="s">
        <v>9</v>
      </c>
      <c r="V84" s="5" t="s">
        <v>10</v>
      </c>
      <c r="W84" s="5" t="s">
        <v>11</v>
      </c>
      <c r="X84" s="5" t="s">
        <v>12</v>
      </c>
      <c r="Y84" s="5" t="s">
        <v>13</v>
      </c>
      <c r="Z84" s="5" t="s">
        <v>14</v>
      </c>
      <c r="AA84" s="5" t="s">
        <v>15</v>
      </c>
      <c r="AB84" s="5" t="s">
        <v>20</v>
      </c>
      <c r="AC84" s="5" t="s">
        <v>26</v>
      </c>
      <c r="AD84" s="5" t="s">
        <v>35</v>
      </c>
      <c r="AE84" s="5" t="s">
        <v>44</v>
      </c>
      <c r="AF84" s="5" t="s">
        <v>45</v>
      </c>
      <c r="AG84" s="5" t="s">
        <v>46</v>
      </c>
      <c r="AH84" s="5" t="s">
        <v>49</v>
      </c>
    </row>
    <row r="85" spans="1:34" x14ac:dyDescent="0.2">
      <c r="A85" s="28" t="s">
        <v>42</v>
      </c>
      <c r="B85" s="28" t="s">
        <v>43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 x14ac:dyDescent="0.2">
      <c r="A86" s="13" t="s">
        <v>28</v>
      </c>
      <c r="B86" s="13" t="s">
        <v>29</v>
      </c>
      <c r="C86" s="14">
        <f>C4/1000</f>
        <v>210.553</v>
      </c>
      <c r="D86" s="14">
        <f t="shared" ref="D86:H86" si="3">D4/1000</f>
        <v>227.13900000000001</v>
      </c>
      <c r="E86" s="14">
        <f t="shared" si="3"/>
        <v>247.727046</v>
      </c>
      <c r="F86" s="14">
        <f t="shared" si="3"/>
        <v>267.06909999999999</v>
      </c>
      <c r="G86" s="14">
        <f t="shared" si="3"/>
        <v>285.172888</v>
      </c>
      <c r="H86" s="14">
        <f t="shared" si="3"/>
        <v>322.42115205506121</v>
      </c>
      <c r="I86" s="14">
        <f t="shared" ref="I86:J86" si="4">I4/1000</f>
        <v>351.61536819654998</v>
      </c>
      <c r="J86" s="14">
        <f t="shared" si="4"/>
        <v>478.56805057886618</v>
      </c>
      <c r="K86" s="14">
        <f t="shared" ref="K86:AC86" si="5">K4/1000</f>
        <v>529.21329928934995</v>
      </c>
      <c r="L86" s="14">
        <f t="shared" si="5"/>
        <v>584.85878830040406</v>
      </c>
      <c r="M86" s="14">
        <f t="shared" si="5"/>
        <v>612.51609832371003</v>
      </c>
      <c r="N86" s="14">
        <f t="shared" si="5"/>
        <v>600.50723578106999</v>
      </c>
      <c r="O86" s="14">
        <f t="shared" si="5"/>
        <v>576.73590189903007</v>
      </c>
      <c r="P86" s="14">
        <f t="shared" si="5"/>
        <v>629.82517420108991</v>
      </c>
      <c r="Q86" s="14">
        <f t="shared" si="5"/>
        <v>653.83772835841614</v>
      </c>
      <c r="R86" s="14">
        <f t="shared" si="5"/>
        <v>718.26760884142323</v>
      </c>
      <c r="S86" s="14">
        <f t="shared" si="5"/>
        <v>762.16002019580458</v>
      </c>
      <c r="T86" s="14">
        <f t="shared" si="5"/>
        <v>792.70172364941857</v>
      </c>
      <c r="U86" s="14">
        <f t="shared" si="5"/>
        <v>724.10998331253654</v>
      </c>
      <c r="V86" s="14">
        <f t="shared" si="5"/>
        <v>798.32815577549843</v>
      </c>
      <c r="W86" s="14">
        <f t="shared" si="5"/>
        <v>834.38694844425993</v>
      </c>
      <c r="X86" s="14">
        <f t="shared" si="5"/>
        <v>856.93536041763889</v>
      </c>
      <c r="Y86" s="14">
        <f t="shared" si="5"/>
        <v>922.5928443565042</v>
      </c>
      <c r="Z86" s="14">
        <f t="shared" si="5"/>
        <v>976.39548737055873</v>
      </c>
      <c r="AA86" s="14">
        <f t="shared" si="5"/>
        <v>1057.6342905888239</v>
      </c>
      <c r="AB86" s="14">
        <f t="shared" si="5"/>
        <v>1073.4754843783701</v>
      </c>
      <c r="AC86" s="14">
        <f t="shared" si="5"/>
        <v>1122.3916382630769</v>
      </c>
      <c r="AD86" s="14">
        <f t="shared" ref="AD86:AE86" si="6">AD4/1000</f>
        <v>1198.3387804477056</v>
      </c>
      <c r="AE86" s="14">
        <f t="shared" si="6"/>
        <v>1176.137835758954</v>
      </c>
      <c r="AF86" s="14">
        <f t="shared" ref="AF86:AG86" si="7">AF4/1000</f>
        <v>1288.2537515204936</v>
      </c>
      <c r="AG86" s="14">
        <f t="shared" si="7"/>
        <v>1350.3317214015945</v>
      </c>
      <c r="AH86" s="14">
        <f t="shared" ref="AH86" si="8">AH4/1000</f>
        <v>1444.9027367475314</v>
      </c>
    </row>
    <row r="87" spans="1:34" x14ac:dyDescent="0.2">
      <c r="A87" s="17" t="s">
        <v>51</v>
      </c>
      <c r="B87" s="17" t="s">
        <v>52</v>
      </c>
      <c r="C87" s="18">
        <f>C5/1000</f>
        <v>207.173</v>
      </c>
      <c r="D87" s="18">
        <f t="shared" ref="D87:H87" si="9">D5/1000</f>
        <v>227.13900000000001</v>
      </c>
      <c r="E87" s="18">
        <f t="shared" si="9"/>
        <v>247.727046</v>
      </c>
      <c r="F87" s="18">
        <f t="shared" si="9"/>
        <v>267.06909999999999</v>
      </c>
      <c r="G87" s="18">
        <f t="shared" si="9"/>
        <v>285.172888</v>
      </c>
      <c r="H87" s="18">
        <f t="shared" si="9"/>
        <v>311.10520223495854</v>
      </c>
      <c r="I87" s="18">
        <f t="shared" ref="I87:J87" si="10">I5/1000</f>
        <v>337.47399999999999</v>
      </c>
      <c r="J87" s="18">
        <f t="shared" si="10"/>
        <v>373.60531817681613</v>
      </c>
      <c r="K87" s="18">
        <f t="shared" ref="K87:AC87" si="11">K5/1000</f>
        <v>413.60500000000002</v>
      </c>
      <c r="L87" s="18">
        <f t="shared" si="11"/>
        <v>458.75520430775401</v>
      </c>
      <c r="M87" s="18">
        <f t="shared" si="11"/>
        <v>475.02199999999999</v>
      </c>
      <c r="N87" s="18">
        <f t="shared" si="11"/>
        <v>455</v>
      </c>
      <c r="O87" s="18">
        <f t="shared" si="11"/>
        <v>423.59100000000001</v>
      </c>
      <c r="P87" s="18">
        <f t="shared" si="11"/>
        <v>468</v>
      </c>
      <c r="Q87" s="18">
        <f t="shared" si="11"/>
        <v>491.0906083535761</v>
      </c>
      <c r="R87" s="18">
        <f t="shared" si="11"/>
        <v>550.09980241797314</v>
      </c>
      <c r="S87" s="18">
        <f t="shared" si="11"/>
        <v>590.82960482755448</v>
      </c>
      <c r="T87" s="18">
        <f t="shared" si="11"/>
        <v>610.3821319854186</v>
      </c>
      <c r="U87" s="18">
        <f t="shared" si="11"/>
        <v>540.60902746418651</v>
      </c>
      <c r="V87" s="18">
        <f t="shared" si="11"/>
        <v>600.94498958592851</v>
      </c>
      <c r="W87" s="18">
        <f t="shared" si="11"/>
        <v>625.42714699999999</v>
      </c>
      <c r="X87" s="18">
        <f t="shared" si="11"/>
        <v>628.84178597193886</v>
      </c>
      <c r="Y87" s="18">
        <f t="shared" si="11"/>
        <v>675.96485844527422</v>
      </c>
      <c r="Z87" s="18">
        <f t="shared" si="11"/>
        <v>721.05412862806884</v>
      </c>
      <c r="AA87" s="18">
        <f t="shared" si="11"/>
        <v>779.18106362225399</v>
      </c>
      <c r="AB87" s="18">
        <f t="shared" si="11"/>
        <v>788.17739500000005</v>
      </c>
      <c r="AC87" s="18">
        <f t="shared" si="11"/>
        <v>825.12424403111675</v>
      </c>
      <c r="AD87" s="18">
        <f t="shared" ref="AD87:AE87" si="12">AD5/1000</f>
        <v>895.5971537102306</v>
      </c>
      <c r="AE87" s="18">
        <f t="shared" si="12"/>
        <v>874.00063585265389</v>
      </c>
      <c r="AF87" s="18">
        <f t="shared" ref="AF87:AG87" si="13">AF5/1000</f>
        <v>1005.3212649446535</v>
      </c>
      <c r="AG87" s="18">
        <f t="shared" si="13"/>
        <v>1064.58986</v>
      </c>
      <c r="AH87" s="18">
        <f t="shared" ref="AH87" si="14">AH5/1000</f>
        <v>1161.7103042115616</v>
      </c>
    </row>
    <row r="88" spans="1:34" x14ac:dyDescent="0.2">
      <c r="A88" s="17" t="s">
        <v>30</v>
      </c>
      <c r="B88" s="17" t="s">
        <v>23</v>
      </c>
      <c r="C88" s="18" t="str">
        <f t="shared" ref="C88:I88" si="15">C6</f>
        <v>…</v>
      </c>
      <c r="D88" s="18" t="str">
        <f t="shared" si="15"/>
        <v>…</v>
      </c>
      <c r="E88" s="18" t="str">
        <f t="shared" si="15"/>
        <v>…</v>
      </c>
      <c r="F88" s="18" t="str">
        <f t="shared" si="15"/>
        <v>…</v>
      </c>
      <c r="G88" s="18" t="str">
        <f t="shared" si="15"/>
        <v>…</v>
      </c>
      <c r="H88" s="18" t="str">
        <f t="shared" si="15"/>
        <v>…</v>
      </c>
      <c r="I88" s="18" t="str">
        <f t="shared" si="15"/>
        <v>…</v>
      </c>
      <c r="J88" s="18">
        <f>J6/1000</f>
        <v>87.8</v>
      </c>
      <c r="K88" s="18">
        <f t="shared" ref="K88:AC88" si="16">K6/1000</f>
        <v>96.6</v>
      </c>
      <c r="L88" s="18">
        <f t="shared" si="16"/>
        <v>104.8</v>
      </c>
      <c r="M88" s="18">
        <f t="shared" si="16"/>
        <v>114.1</v>
      </c>
      <c r="N88" s="18">
        <f t="shared" si="16"/>
        <v>119.3</v>
      </c>
      <c r="O88" s="18">
        <f t="shared" si="16"/>
        <v>122.3</v>
      </c>
      <c r="P88" s="18">
        <f t="shared" si="16"/>
        <v>123.7</v>
      </c>
      <c r="Q88" s="18">
        <f t="shared" si="16"/>
        <v>120.1</v>
      </c>
      <c r="R88" s="18">
        <f t="shared" si="16"/>
        <v>121.1</v>
      </c>
      <c r="S88" s="18">
        <f t="shared" si="16"/>
        <v>121.1</v>
      </c>
      <c r="T88" s="18">
        <f t="shared" si="16"/>
        <v>129.5532</v>
      </c>
      <c r="U88" s="18">
        <f t="shared" si="16"/>
        <v>127.00013</v>
      </c>
      <c r="V88" s="18">
        <f t="shared" si="16"/>
        <v>135.00700000000001</v>
      </c>
      <c r="W88" s="18">
        <f t="shared" si="16"/>
        <v>141.934</v>
      </c>
      <c r="X88" s="18">
        <f t="shared" si="16"/>
        <v>156.75399999999999</v>
      </c>
      <c r="Y88" s="18">
        <f t="shared" si="16"/>
        <v>169.75800000000001</v>
      </c>
      <c r="Z88" s="18">
        <f t="shared" si="16"/>
        <v>171.90299999999999</v>
      </c>
      <c r="AA88" s="18">
        <f t="shared" si="16"/>
        <v>192.29900000000001</v>
      </c>
      <c r="AB88" s="18">
        <f t="shared" si="16"/>
        <v>197.11600000000001</v>
      </c>
      <c r="AC88" s="18">
        <f t="shared" si="16"/>
        <v>206.13800000000001</v>
      </c>
      <c r="AD88" s="18">
        <f t="shared" ref="AD88:AE88" si="17">AD6/1000</f>
        <v>209.35342857886499</v>
      </c>
      <c r="AE88" s="18">
        <f t="shared" si="17"/>
        <v>207.53700000000001</v>
      </c>
      <c r="AF88" s="18">
        <f t="shared" ref="AF88:AG88" si="18">AF6/1000</f>
        <v>186.13859308999</v>
      </c>
      <c r="AG88" s="18">
        <f t="shared" si="18"/>
        <v>186.22766310459201</v>
      </c>
      <c r="AH88" s="18">
        <f t="shared" ref="AH88" si="19">AH6/1000</f>
        <v>182.37640200000001</v>
      </c>
    </row>
    <row r="89" spans="1:34" x14ac:dyDescent="0.2">
      <c r="A89" s="17" t="s">
        <v>27</v>
      </c>
      <c r="B89" s="17" t="s">
        <v>22</v>
      </c>
      <c r="C89" s="18">
        <f>C7/1000</f>
        <v>3.38</v>
      </c>
      <c r="D89" s="18" t="str">
        <f t="shared" ref="D89:L91" si="20">D7</f>
        <v>…</v>
      </c>
      <c r="E89" s="18" t="str">
        <f t="shared" si="20"/>
        <v>…</v>
      </c>
      <c r="F89" s="18" t="str">
        <f t="shared" si="20"/>
        <v>…</v>
      </c>
      <c r="G89" s="18" t="str">
        <f t="shared" si="20"/>
        <v>…</v>
      </c>
      <c r="H89" s="18">
        <f>H7/1000</f>
        <v>9.9385159547526598</v>
      </c>
      <c r="I89" s="18">
        <f t="shared" ref="I89:J89" si="21">I7/1000</f>
        <v>11.243277000000001</v>
      </c>
      <c r="J89" s="18">
        <f t="shared" si="21"/>
        <v>12.689541000000002</v>
      </c>
      <c r="K89" s="18">
        <f t="shared" ref="K89:AC89" si="22">K7/1000</f>
        <v>12.843088999999999</v>
      </c>
      <c r="L89" s="18">
        <f t="shared" si="22"/>
        <v>13.3735</v>
      </c>
      <c r="M89" s="18">
        <f t="shared" si="22"/>
        <v>13.406563952000001</v>
      </c>
      <c r="N89" s="18">
        <f t="shared" si="22"/>
        <v>13.688072</v>
      </c>
      <c r="O89" s="18">
        <f t="shared" si="22"/>
        <v>16.01243690946</v>
      </c>
      <c r="P89" s="18">
        <f t="shared" si="22"/>
        <v>20.359945</v>
      </c>
      <c r="Q89" s="18">
        <f t="shared" si="22"/>
        <v>21.949494000000001</v>
      </c>
      <c r="R89" s="18">
        <f t="shared" si="22"/>
        <v>23.699625000000001</v>
      </c>
      <c r="S89" s="18">
        <f t="shared" si="22"/>
        <v>24.434338454650003</v>
      </c>
      <c r="T89" s="18">
        <f t="shared" si="22"/>
        <v>24.618248278340001</v>
      </c>
      <c r="U89" s="18">
        <f t="shared" si="22"/>
        <v>26.028879033910002</v>
      </c>
      <c r="V89" s="18">
        <f t="shared" si="22"/>
        <v>29.15404924864</v>
      </c>
      <c r="W89" s="18">
        <f t="shared" si="22"/>
        <v>31.498837697879999</v>
      </c>
      <c r="X89" s="18">
        <f t="shared" si="22"/>
        <v>33.614972744100001</v>
      </c>
      <c r="Y89" s="18">
        <f t="shared" si="22"/>
        <v>37.147299956000005</v>
      </c>
      <c r="Z89" s="18">
        <f t="shared" si="22"/>
        <v>42.301534365999998</v>
      </c>
      <c r="AA89" s="18">
        <f t="shared" si="22"/>
        <v>43.678989575000003</v>
      </c>
      <c r="AB89" s="18">
        <f t="shared" si="22"/>
        <v>44.635596338789995</v>
      </c>
      <c r="AC89" s="18">
        <f t="shared" si="22"/>
        <v>46.516067528800001</v>
      </c>
      <c r="AD89" s="18">
        <f t="shared" ref="AD89:AE89" si="23">AD7/1000</f>
        <v>47.655211143189995</v>
      </c>
      <c r="AE89" s="18">
        <f t="shared" si="23"/>
        <v>47.968572248520005</v>
      </c>
      <c r="AF89" s="18">
        <f t="shared" ref="AF89:AG89" si="24">AF7/1000</f>
        <v>49.139898051340005</v>
      </c>
      <c r="AG89" s="18">
        <f t="shared" si="24"/>
        <v>50.749073641152002</v>
      </c>
      <c r="AH89" s="18">
        <f t="shared" ref="AH89" si="25">AH7/1000</f>
        <v>50.888442019999992</v>
      </c>
    </row>
    <row r="90" spans="1:34" x14ac:dyDescent="0.2">
      <c r="A90" s="17" t="s">
        <v>31</v>
      </c>
      <c r="B90" s="17" t="s">
        <v>25</v>
      </c>
      <c r="C90" s="18" t="str">
        <f>C8</f>
        <v>–</v>
      </c>
      <c r="D90" s="18" t="str">
        <f t="shared" si="20"/>
        <v>–</v>
      </c>
      <c r="E90" s="18" t="str">
        <f t="shared" si="20"/>
        <v>–</v>
      </c>
      <c r="F90" s="18" t="str">
        <f t="shared" si="20"/>
        <v>–</v>
      </c>
      <c r="G90" s="18" t="str">
        <f t="shared" si="20"/>
        <v>–</v>
      </c>
      <c r="H90" s="18">
        <f>H8/1000</f>
        <v>1.37743386535</v>
      </c>
      <c r="I90" s="18">
        <f t="shared" ref="I90:AF90" si="26">I8/1000</f>
        <v>2.8980911965499998</v>
      </c>
      <c r="J90" s="18">
        <f t="shared" si="26"/>
        <v>4.4731914020499994</v>
      </c>
      <c r="K90" s="18">
        <f t="shared" si="26"/>
        <v>6.1652102893499992</v>
      </c>
      <c r="L90" s="18">
        <f t="shared" si="26"/>
        <v>7.9300839926499993</v>
      </c>
      <c r="M90" s="18">
        <f t="shared" si="26"/>
        <v>10.002028450009998</v>
      </c>
      <c r="N90" s="18">
        <f t="shared" si="26"/>
        <v>12.50656790601</v>
      </c>
      <c r="O90" s="18">
        <f t="shared" si="26"/>
        <v>14.798922589469999</v>
      </c>
      <c r="P90" s="18">
        <f t="shared" si="26"/>
        <v>17.687467266279999</v>
      </c>
      <c r="Q90" s="18">
        <f t="shared" si="26"/>
        <v>20.51594069866</v>
      </c>
      <c r="R90" s="18">
        <f t="shared" si="26"/>
        <v>23.02375781952</v>
      </c>
      <c r="S90" s="18">
        <f t="shared" si="26"/>
        <v>25.333713623560001</v>
      </c>
      <c r="T90" s="18">
        <f t="shared" si="26"/>
        <v>27.570867615740003</v>
      </c>
      <c r="U90" s="18">
        <f t="shared" si="26"/>
        <v>29.892360680820001</v>
      </c>
      <c r="V90" s="18">
        <f t="shared" si="26"/>
        <v>32.47472223738</v>
      </c>
      <c r="W90" s="18">
        <f t="shared" si="26"/>
        <v>34.668722237380003</v>
      </c>
      <c r="X90" s="18">
        <f t="shared" si="26"/>
        <v>36.72772223738</v>
      </c>
      <c r="Y90" s="18">
        <f t="shared" si="26"/>
        <v>38.645722237380006</v>
      </c>
      <c r="Z90" s="18">
        <f t="shared" si="26"/>
        <v>40.010722237380001</v>
      </c>
      <c r="AA90" s="18">
        <f t="shared" si="26"/>
        <v>41.263722237380001</v>
      </c>
      <c r="AB90" s="18">
        <f t="shared" si="26"/>
        <v>42.400309560179998</v>
      </c>
      <c r="AC90" s="18">
        <f t="shared" si="26"/>
        <v>43.409210089910005</v>
      </c>
      <c r="AD90" s="18">
        <f t="shared" si="26"/>
        <v>44.46639917337</v>
      </c>
      <c r="AE90" s="18">
        <f t="shared" si="26"/>
        <v>45.449669993139999</v>
      </c>
      <c r="AF90" s="18">
        <f t="shared" si="26"/>
        <v>46.375443900540006</v>
      </c>
      <c r="AG90" s="18">
        <f t="shared" ref="AG90:AH90" si="27">AG8/1000</f>
        <v>47.442719665410003</v>
      </c>
      <c r="AH90" s="18">
        <f t="shared" si="27"/>
        <v>48.508691997980009</v>
      </c>
    </row>
    <row r="91" spans="1:34" x14ac:dyDescent="0.2">
      <c r="A91" s="21" t="s">
        <v>48</v>
      </c>
      <c r="B91" s="21" t="s">
        <v>47</v>
      </c>
      <c r="C91" s="22" t="str">
        <f>C9</f>
        <v>–</v>
      </c>
      <c r="D91" s="22" t="str">
        <f t="shared" si="20"/>
        <v>–</v>
      </c>
      <c r="E91" s="22" t="str">
        <f t="shared" si="20"/>
        <v>–</v>
      </c>
      <c r="F91" s="22" t="str">
        <f t="shared" si="20"/>
        <v>–</v>
      </c>
      <c r="G91" s="22" t="str">
        <f t="shared" si="20"/>
        <v>–</v>
      </c>
      <c r="H91" s="22" t="str">
        <f t="shared" si="20"/>
        <v>–</v>
      </c>
      <c r="I91" s="22" t="str">
        <f t="shared" si="20"/>
        <v>–</v>
      </c>
      <c r="J91" s="22" t="str">
        <f t="shared" si="20"/>
        <v>–</v>
      </c>
      <c r="K91" s="22" t="str">
        <f t="shared" si="20"/>
        <v>–</v>
      </c>
      <c r="L91" s="22" t="str">
        <f t="shared" si="20"/>
        <v>–</v>
      </c>
      <c r="M91" s="22">
        <f>M9/1000</f>
        <v>-1.4494078299999998E-2</v>
      </c>
      <c r="N91" s="22">
        <f t="shared" ref="N91:AF91" si="28">N9/1000</f>
        <v>1.2595875060000001E-2</v>
      </c>
      <c r="O91" s="22">
        <f t="shared" si="28"/>
        <v>3.3542400100000001E-2</v>
      </c>
      <c r="P91" s="22">
        <f t="shared" si="28"/>
        <v>7.7761934810000016E-2</v>
      </c>
      <c r="Q91" s="22">
        <f t="shared" si="28"/>
        <v>0.18168530618000001</v>
      </c>
      <c r="R91" s="22">
        <f t="shared" si="28"/>
        <v>0.34442360392999993</v>
      </c>
      <c r="S91" s="22">
        <f t="shared" si="28"/>
        <v>0.46236329004000004</v>
      </c>
      <c r="T91" s="22">
        <f t="shared" si="28"/>
        <v>0.57727576992000007</v>
      </c>
      <c r="U91" s="22">
        <f t="shared" si="28"/>
        <v>0.57958613361999989</v>
      </c>
      <c r="V91" s="22">
        <f t="shared" si="28"/>
        <v>0.74739470355000004</v>
      </c>
      <c r="W91" s="22">
        <f t="shared" si="28"/>
        <v>0.85824150899999985</v>
      </c>
      <c r="X91" s="22">
        <f t="shared" si="28"/>
        <v>0.99687946422000007</v>
      </c>
      <c r="Y91" s="22">
        <f t="shared" si="28"/>
        <v>1.0769637178500002</v>
      </c>
      <c r="Z91" s="22">
        <f t="shared" si="28"/>
        <v>1.1261021391100001</v>
      </c>
      <c r="AA91" s="22">
        <f t="shared" si="28"/>
        <v>1.21151515419</v>
      </c>
      <c r="AB91" s="22">
        <f t="shared" si="28"/>
        <v>1.1461834793999999</v>
      </c>
      <c r="AC91" s="22">
        <f t="shared" si="28"/>
        <v>1.2041166132500001</v>
      </c>
      <c r="AD91" s="22">
        <f t="shared" si="28"/>
        <v>1.2665878420500001</v>
      </c>
      <c r="AE91" s="22">
        <f t="shared" si="28"/>
        <v>1.1819576646400001</v>
      </c>
      <c r="AF91" s="22">
        <f t="shared" si="28"/>
        <v>1.27855153397</v>
      </c>
      <c r="AG91" s="22">
        <f t="shared" ref="AG91:AH91" si="29">AG9/1000</f>
        <v>1.3224049904400001</v>
      </c>
      <c r="AH91" s="22">
        <f t="shared" si="29"/>
        <v>1.4188965179899999</v>
      </c>
    </row>
    <row r="93" spans="1:34" x14ac:dyDescent="0.2">
      <c r="A93" s="28" t="s">
        <v>33</v>
      </c>
      <c r="B93" s="28" t="s">
        <v>32</v>
      </c>
    </row>
    <row r="94" spans="1:34" x14ac:dyDescent="0.2">
      <c r="A94" s="13" t="s">
        <v>28</v>
      </c>
      <c r="B94" s="13" t="s">
        <v>29</v>
      </c>
      <c r="C94" s="27">
        <f>C86/C$86</f>
        <v>1</v>
      </c>
      <c r="D94" s="27">
        <f t="shared" ref="D94:M94" si="30">D86/D$86</f>
        <v>1</v>
      </c>
      <c r="E94" s="27">
        <f t="shared" si="30"/>
        <v>1</v>
      </c>
      <c r="F94" s="27">
        <f t="shared" si="30"/>
        <v>1</v>
      </c>
      <c r="G94" s="27">
        <f t="shared" si="30"/>
        <v>1</v>
      </c>
      <c r="H94" s="27">
        <f t="shared" si="30"/>
        <v>1</v>
      </c>
      <c r="I94" s="27">
        <f t="shared" si="30"/>
        <v>1</v>
      </c>
      <c r="J94" s="27">
        <f t="shared" si="30"/>
        <v>1</v>
      </c>
      <c r="K94" s="27">
        <f t="shared" si="30"/>
        <v>1</v>
      </c>
      <c r="L94" s="27">
        <f t="shared" si="30"/>
        <v>1</v>
      </c>
      <c r="M94" s="27">
        <f t="shared" si="30"/>
        <v>1</v>
      </c>
      <c r="N94" s="27">
        <f>N86/N$86</f>
        <v>1</v>
      </c>
      <c r="O94" s="27">
        <f t="shared" ref="O94:AB95" si="31">O86/O$86</f>
        <v>1</v>
      </c>
      <c r="P94" s="27">
        <f t="shared" si="31"/>
        <v>1</v>
      </c>
      <c r="Q94" s="27">
        <f t="shared" si="31"/>
        <v>1</v>
      </c>
      <c r="R94" s="27">
        <f t="shared" si="31"/>
        <v>1</v>
      </c>
      <c r="S94" s="27">
        <f t="shared" si="31"/>
        <v>1</v>
      </c>
      <c r="T94" s="27">
        <f t="shared" si="31"/>
        <v>1</v>
      </c>
      <c r="U94" s="27">
        <f t="shared" si="31"/>
        <v>1</v>
      </c>
      <c r="V94" s="27">
        <f t="shared" si="31"/>
        <v>1</v>
      </c>
      <c r="W94" s="27">
        <f t="shared" si="31"/>
        <v>1</v>
      </c>
      <c r="X94" s="27">
        <f t="shared" si="31"/>
        <v>1</v>
      </c>
      <c r="Y94" s="27">
        <f t="shared" si="31"/>
        <v>1</v>
      </c>
      <c r="Z94" s="27">
        <f t="shared" si="31"/>
        <v>1</v>
      </c>
      <c r="AA94" s="27">
        <f t="shared" si="31"/>
        <v>1</v>
      </c>
      <c r="AB94" s="27">
        <f t="shared" si="31"/>
        <v>1</v>
      </c>
      <c r="AC94" s="27">
        <f t="shared" ref="AC94:AD94" si="32">AC86/AC$86</f>
        <v>1</v>
      </c>
      <c r="AD94" s="27">
        <f t="shared" si="32"/>
        <v>1</v>
      </c>
      <c r="AE94" s="27">
        <f t="shared" ref="AE94" si="33">AE86/AE$86</f>
        <v>1</v>
      </c>
      <c r="AF94" s="27">
        <f t="shared" ref="AF94:AH95" si="34">AF86/AF$86</f>
        <v>1</v>
      </c>
      <c r="AG94" s="27">
        <f t="shared" si="34"/>
        <v>1</v>
      </c>
      <c r="AH94" s="27">
        <f t="shared" si="34"/>
        <v>1</v>
      </c>
    </row>
    <row r="95" spans="1:34" x14ac:dyDescent="0.2">
      <c r="A95" s="17" t="s">
        <v>51</v>
      </c>
      <c r="B95" s="17" t="s">
        <v>52</v>
      </c>
      <c r="C95" s="27">
        <f t="shared" ref="C95:L95" si="35">C87/C$86</f>
        <v>0.9839470347133501</v>
      </c>
      <c r="D95" s="27">
        <f t="shared" si="35"/>
        <v>1</v>
      </c>
      <c r="E95" s="27">
        <f t="shared" si="35"/>
        <v>1</v>
      </c>
      <c r="F95" s="27">
        <f t="shared" si="35"/>
        <v>1</v>
      </c>
      <c r="G95" s="27">
        <f t="shared" si="35"/>
        <v>1</v>
      </c>
      <c r="H95" s="27">
        <f t="shared" si="35"/>
        <v>0.9649032026962977</v>
      </c>
      <c r="I95" s="27">
        <f t="shared" si="35"/>
        <v>0.95978171184871219</v>
      </c>
      <c r="J95" s="27">
        <f t="shared" si="35"/>
        <v>0.78067333940264239</v>
      </c>
      <c r="K95" s="27">
        <f t="shared" si="35"/>
        <v>0.78154687449352911</v>
      </c>
      <c r="L95" s="27">
        <f t="shared" si="35"/>
        <v>0.78438627149793494</v>
      </c>
      <c r="M95" s="27">
        <f>(M87+M91)/M$86</f>
        <v>0.77550207614406597</v>
      </c>
      <c r="N95" s="27">
        <f t="shared" ref="N95" si="36">N87/N$86</f>
        <v>0.75769278518049643</v>
      </c>
      <c r="O95" s="27">
        <f t="shared" si="31"/>
        <v>0.73446268665646319</v>
      </c>
      <c r="P95" s="27">
        <f t="shared" si="31"/>
        <v>0.74306334387735584</v>
      </c>
      <c r="Q95" s="27">
        <f t="shared" si="31"/>
        <v>0.75108943252105131</v>
      </c>
      <c r="R95" s="27">
        <f t="shared" si="31"/>
        <v>0.76587026290283733</v>
      </c>
      <c r="S95" s="27">
        <f t="shared" si="31"/>
        <v>0.77520414240013003</v>
      </c>
      <c r="T95" s="27">
        <f t="shared" si="31"/>
        <v>0.77000227673955091</v>
      </c>
      <c r="U95" s="27">
        <f t="shared" si="31"/>
        <v>0.74658413766248499</v>
      </c>
      <c r="V95" s="27">
        <f t="shared" si="31"/>
        <v>0.75275434699176891</v>
      </c>
      <c r="W95" s="27">
        <f t="shared" si="31"/>
        <v>0.74956487294789076</v>
      </c>
      <c r="X95" s="27">
        <f t="shared" si="31"/>
        <v>0.73382639463665544</v>
      </c>
      <c r="Y95" s="27">
        <f t="shared" si="31"/>
        <v>0.7326794940803496</v>
      </c>
      <c r="Z95" s="27">
        <f t="shared" si="31"/>
        <v>0.73848572423237402</v>
      </c>
      <c r="AA95" s="27">
        <f t="shared" si="31"/>
        <v>0.73672068933057688</v>
      </c>
      <c r="AB95" s="27">
        <f t="shared" si="31"/>
        <v>0.73422952500533267</v>
      </c>
      <c r="AC95" s="27">
        <f>AC87/AC$86</f>
        <v>0.73514824585472927</v>
      </c>
      <c r="AD95" s="27">
        <f>AD87/AD$86</f>
        <v>0.7473655766824393</v>
      </c>
      <c r="AE95" s="27">
        <f>AE87/AE$86</f>
        <v>0.74311072161764702</v>
      </c>
      <c r="AF95" s="27">
        <f t="shared" si="34"/>
        <v>0.7803751890946159</v>
      </c>
      <c r="AG95" s="27">
        <f t="shared" si="34"/>
        <v>0.78839135830638352</v>
      </c>
      <c r="AH95" s="27">
        <f t="shared" si="34"/>
        <v>0.80400588542490092</v>
      </c>
    </row>
    <row r="96" spans="1:34" x14ac:dyDescent="0.2">
      <c r="A96" s="17" t="s">
        <v>30</v>
      </c>
      <c r="B96" s="17" t="s">
        <v>23</v>
      </c>
      <c r="C96" s="29" t="str">
        <f>IF(C88="…","…",C88/C$86)</f>
        <v>…</v>
      </c>
      <c r="D96" s="29" t="str">
        <f t="shared" ref="D96:AC96" si="37">IF(D88="…","…",D88/D$86)</f>
        <v>…</v>
      </c>
      <c r="E96" s="29" t="str">
        <f t="shared" si="37"/>
        <v>…</v>
      </c>
      <c r="F96" s="29" t="str">
        <f t="shared" si="37"/>
        <v>…</v>
      </c>
      <c r="G96" s="29" t="str">
        <f t="shared" si="37"/>
        <v>…</v>
      </c>
      <c r="H96" s="29" t="str">
        <f t="shared" si="37"/>
        <v>…</v>
      </c>
      <c r="I96" s="29" t="str">
        <f t="shared" si="37"/>
        <v>…</v>
      </c>
      <c r="J96" s="29">
        <f t="shared" si="37"/>
        <v>0.18346398154619578</v>
      </c>
      <c r="K96" s="29">
        <f t="shared" si="37"/>
        <v>0.18253509526256911</v>
      </c>
      <c r="L96" s="29">
        <f t="shared" si="37"/>
        <v>0.17918855302584771</v>
      </c>
      <c r="M96" s="29">
        <f t="shared" si="37"/>
        <v>0.18628081827116164</v>
      </c>
      <c r="N96" s="29">
        <f t="shared" si="37"/>
        <v>0.19866538301545764</v>
      </c>
      <c r="O96" s="29">
        <f t="shared" si="37"/>
        <v>0.21205546524379754</v>
      </c>
      <c r="P96" s="29">
        <f t="shared" si="37"/>
        <v>0.19640370862741222</v>
      </c>
      <c r="Q96" s="29">
        <f t="shared" si="37"/>
        <v>0.18368471990983737</v>
      </c>
      <c r="R96" s="29">
        <f t="shared" si="37"/>
        <v>0.1686001129792504</v>
      </c>
      <c r="S96" s="29">
        <f t="shared" si="37"/>
        <v>0.15889051746493932</v>
      </c>
      <c r="T96" s="29">
        <f t="shared" si="37"/>
        <v>0.16343246915569518</v>
      </c>
      <c r="U96" s="29">
        <f t="shared" si="37"/>
        <v>0.17538790090839676</v>
      </c>
      <c r="V96" s="29">
        <f t="shared" si="37"/>
        <v>0.16911216148809607</v>
      </c>
      <c r="W96" s="29">
        <f t="shared" si="37"/>
        <v>0.17010572884036632</v>
      </c>
      <c r="X96" s="29">
        <f t="shared" si="37"/>
        <v>0.18292394880706503</v>
      </c>
      <c r="Y96" s="29">
        <f t="shared" si="37"/>
        <v>0.18400099354597085</v>
      </c>
      <c r="Z96" s="29">
        <f t="shared" si="37"/>
        <v>0.1760587817370359</v>
      </c>
      <c r="AA96" s="29">
        <f t="shared" si="37"/>
        <v>0.18181993692067236</v>
      </c>
      <c r="AB96" s="29">
        <f t="shared" si="37"/>
        <v>0.18362412823442006</v>
      </c>
      <c r="AC96" s="29">
        <f t="shared" si="37"/>
        <v>0.18365960059984288</v>
      </c>
      <c r="AD96" s="29">
        <f t="shared" ref="AD96:AE96" si="38">IF(AD88="…","…",AD88/AD$86)</f>
        <v>0.17470304057142294</v>
      </c>
      <c r="AE96" s="29">
        <f t="shared" si="38"/>
        <v>0.1764563588468164</v>
      </c>
      <c r="AF96" s="29">
        <f t="shared" ref="AF96:AG96" si="39">IF(AF88="…","…",AF88/AF$86)</f>
        <v>0.14448907513003187</v>
      </c>
      <c r="AG96" s="29">
        <f t="shared" si="39"/>
        <v>0.13791252930894238</v>
      </c>
      <c r="AH96" s="29">
        <f t="shared" ref="AH96" si="40">IF(AH88="…","…",AH88/AH$86)</f>
        <v>0.12622053883746415</v>
      </c>
    </row>
    <row r="97" spans="1:34" x14ac:dyDescent="0.2">
      <c r="A97" s="17" t="s">
        <v>27</v>
      </c>
      <c r="B97" s="17" t="s">
        <v>22</v>
      </c>
      <c r="C97" s="29">
        <f>IF(C89="…","…",C89/C$86)</f>
        <v>1.6052965286649918E-2</v>
      </c>
      <c r="D97" s="29" t="str">
        <f t="shared" ref="D97:AC97" si="41">IF(D89="…","…",D89/D$86)</f>
        <v>…</v>
      </c>
      <c r="E97" s="29" t="str">
        <f t="shared" si="41"/>
        <v>…</v>
      </c>
      <c r="F97" s="29" t="str">
        <f t="shared" si="41"/>
        <v>…</v>
      </c>
      <c r="G97" s="29" t="str">
        <f t="shared" si="41"/>
        <v>…</v>
      </c>
      <c r="H97" s="29">
        <f t="shared" si="41"/>
        <v>3.0824640044259308E-2</v>
      </c>
      <c r="I97" s="29">
        <f t="shared" si="41"/>
        <v>3.1976068218142008E-2</v>
      </c>
      <c r="J97" s="29">
        <f t="shared" si="41"/>
        <v>2.6515645966442999E-2</v>
      </c>
      <c r="K97" s="29">
        <f t="shared" si="41"/>
        <v>2.4268265777232439E-2</v>
      </c>
      <c r="L97" s="29">
        <f t="shared" si="41"/>
        <v>2.2866203376824185E-2</v>
      </c>
      <c r="M97" s="29">
        <f t="shared" si="41"/>
        <v>2.1887692403008051E-2</v>
      </c>
      <c r="N97" s="29">
        <f t="shared" si="41"/>
        <v>2.2794183291057514E-2</v>
      </c>
      <c r="O97" s="29">
        <f t="shared" si="41"/>
        <v>2.7763898270829892E-2</v>
      </c>
      <c r="P97" s="29">
        <f t="shared" si="41"/>
        <v>3.2326343617220192E-2</v>
      </c>
      <c r="Q97" s="29">
        <f t="shared" si="41"/>
        <v>3.3570246940488394E-2</v>
      </c>
      <c r="R97" s="29">
        <f t="shared" si="41"/>
        <v>3.2995536354796594E-2</v>
      </c>
      <c r="S97" s="29">
        <f t="shared" si="41"/>
        <v>3.205932849688526E-2</v>
      </c>
      <c r="T97" s="29">
        <f t="shared" si="41"/>
        <v>3.1056130627549517E-2</v>
      </c>
      <c r="U97" s="29">
        <f t="shared" si="41"/>
        <v>3.5946029793481736E-2</v>
      </c>
      <c r="V97" s="29">
        <f t="shared" si="41"/>
        <v>3.6518878906781967E-2</v>
      </c>
      <c r="W97" s="29">
        <f t="shared" si="41"/>
        <v>3.7750875366172193E-2</v>
      </c>
      <c r="X97" s="29">
        <f t="shared" si="41"/>
        <v>3.9226964245841475E-2</v>
      </c>
      <c r="Y97" s="29">
        <f t="shared" si="41"/>
        <v>4.0264023489050289E-2</v>
      </c>
      <c r="Z97" s="29">
        <f t="shared" si="41"/>
        <v>4.3324180532540543E-2</v>
      </c>
      <c r="AA97" s="29">
        <f t="shared" si="41"/>
        <v>4.1298764576441924E-2</v>
      </c>
      <c r="AB97" s="29">
        <f t="shared" si="41"/>
        <v>4.1580452454056414E-2</v>
      </c>
      <c r="AC97" s="29">
        <f t="shared" si="41"/>
        <v>4.1443704624158223E-2</v>
      </c>
      <c r="AD97" s="29">
        <f t="shared" ref="AD97:AE97" si="42">IF(AD89="…","…",AD89/AD$86)</f>
        <v>3.9767728392621791E-2</v>
      </c>
      <c r="AE97" s="29">
        <f t="shared" si="42"/>
        <v>4.078482197417465E-2</v>
      </c>
      <c r="AF97" s="29">
        <f t="shared" ref="AF97:AG97" si="43">IF(AF89="…","…",AF89/AF$86)</f>
        <v>3.8144579818487949E-2</v>
      </c>
      <c r="AG97" s="29">
        <f t="shared" si="43"/>
        <v>3.7582671603445958E-2</v>
      </c>
      <c r="AH97" s="29">
        <f t="shared" ref="AH97" si="44">IF(AH89="…","…",AH89/AH$86)</f>
        <v>3.5219285510213381E-2</v>
      </c>
    </row>
    <row r="98" spans="1:34" x14ac:dyDescent="0.2">
      <c r="A98" s="17" t="s">
        <v>31</v>
      </c>
      <c r="B98" s="17" t="s">
        <v>25</v>
      </c>
      <c r="C98" s="29" t="str">
        <f>IF(C90="–","–",C90/C$86)</f>
        <v>–</v>
      </c>
      <c r="D98" s="29" t="str">
        <f t="shared" ref="D98:AC99" si="45">IF(D90="–","–",D90/D$86)</f>
        <v>–</v>
      </c>
      <c r="E98" s="29" t="str">
        <f t="shared" si="45"/>
        <v>–</v>
      </c>
      <c r="F98" s="29" t="str">
        <f t="shared" si="45"/>
        <v>–</v>
      </c>
      <c r="G98" s="29" t="str">
        <f t="shared" si="45"/>
        <v>–</v>
      </c>
      <c r="H98" s="29">
        <f t="shared" si="45"/>
        <v>4.272157259442984E-3</v>
      </c>
      <c r="I98" s="29">
        <f t="shared" si="45"/>
        <v>8.2422199331457884E-3</v>
      </c>
      <c r="J98" s="29">
        <f t="shared" si="45"/>
        <v>9.3470330847187106E-3</v>
      </c>
      <c r="K98" s="29">
        <f t="shared" si="45"/>
        <v>1.1649764466669498E-2</v>
      </c>
      <c r="L98" s="29">
        <f t="shared" si="45"/>
        <v>1.355897209939304E-2</v>
      </c>
      <c r="M98" s="29">
        <f t="shared" si="45"/>
        <v>1.632941318176425E-2</v>
      </c>
      <c r="N98" s="29">
        <f t="shared" si="45"/>
        <v>2.0826673120337858E-2</v>
      </c>
      <c r="O98" s="29">
        <f t="shared" si="45"/>
        <v>2.5659790799811986E-2</v>
      </c>
      <c r="P98" s="29">
        <f t="shared" si="45"/>
        <v>2.80831379735113E-2</v>
      </c>
      <c r="Q98" s="29">
        <f t="shared" si="45"/>
        <v>3.1377725403165656E-2</v>
      </c>
      <c r="R98" s="29">
        <f t="shared" si="45"/>
        <v>3.2054567874301998E-2</v>
      </c>
      <c r="S98" s="29">
        <f t="shared" si="45"/>
        <v>3.3239363063220742E-2</v>
      </c>
      <c r="T98" s="29">
        <f t="shared" si="45"/>
        <v>3.4780885159186981E-2</v>
      </c>
      <c r="U98" s="29">
        <f t="shared" si="45"/>
        <v>4.1281519892977389E-2</v>
      </c>
      <c r="V98" s="29">
        <f t="shared" si="45"/>
        <v>4.0678412758515269E-2</v>
      </c>
      <c r="W98" s="29">
        <f t="shared" si="45"/>
        <v>4.1549933519479061E-2</v>
      </c>
      <c r="X98" s="29">
        <f t="shared" si="45"/>
        <v>4.2859384655897795E-2</v>
      </c>
      <c r="Y98" s="29">
        <f t="shared" si="45"/>
        <v>4.1888166024455636E-2</v>
      </c>
      <c r="Z98" s="29">
        <f t="shared" si="45"/>
        <v>4.0977987664741478E-2</v>
      </c>
      <c r="AA98" s="29">
        <f t="shared" si="45"/>
        <v>3.9015113829570493E-2</v>
      </c>
      <c r="AB98" s="29">
        <f t="shared" si="45"/>
        <v>3.9498162908427517E-2</v>
      </c>
      <c r="AC98" s="29">
        <f t="shared" si="45"/>
        <v>3.867563567836857E-2</v>
      </c>
      <c r="AD98" s="29">
        <f t="shared" ref="AD98:AE99" si="46">IF(AD90="–","–",AD90/AD$86)</f>
        <v>3.7106701292565297E-2</v>
      </c>
      <c r="AE98" s="29">
        <f t="shared" si="46"/>
        <v>3.8643149307250733E-2</v>
      </c>
      <c r="AF98" s="29">
        <f t="shared" ref="AF98:AG99" si="47">IF(AF90="–","–",AF90/AF$86)</f>
        <v>3.5998687250709913E-2</v>
      </c>
      <c r="AG98" s="29">
        <f t="shared" si="47"/>
        <v>3.5134122166785957E-2</v>
      </c>
      <c r="AH98" s="29">
        <f t="shared" ref="AH98" si="48">IF(AH90="–","–",AH90/AH$86)</f>
        <v>3.3572288822134026E-2</v>
      </c>
    </row>
    <row r="99" spans="1:34" x14ac:dyDescent="0.2">
      <c r="A99" s="21" t="s">
        <v>48</v>
      </c>
      <c r="B99" s="21" t="s">
        <v>47</v>
      </c>
      <c r="C99" s="29" t="str">
        <f>IF(C91="–","–",C91/C$86)</f>
        <v>–</v>
      </c>
      <c r="D99" s="29" t="str">
        <f t="shared" si="45"/>
        <v>–</v>
      </c>
      <c r="E99" s="29" t="str">
        <f t="shared" si="45"/>
        <v>–</v>
      </c>
      <c r="F99" s="29" t="str">
        <f t="shared" si="45"/>
        <v>–</v>
      </c>
      <c r="G99" s="29" t="str">
        <f t="shared" si="45"/>
        <v>–</v>
      </c>
      <c r="H99" s="29" t="str">
        <f t="shared" si="45"/>
        <v>–</v>
      </c>
      <c r="I99" s="29" t="str">
        <f t="shared" si="45"/>
        <v>–</v>
      </c>
      <c r="J99" s="29" t="str">
        <f t="shared" si="45"/>
        <v>–</v>
      </c>
      <c r="K99" s="29" t="str">
        <f t="shared" si="45"/>
        <v>–</v>
      </c>
      <c r="L99" s="29" t="str">
        <f t="shared" si="45"/>
        <v>–</v>
      </c>
      <c r="M99" s="29">
        <v>0</v>
      </c>
      <c r="N99" s="29">
        <f t="shared" si="45"/>
        <v>2.0975392650542754E-5</v>
      </c>
      <c r="O99" s="29">
        <f t="shared" si="45"/>
        <v>5.8159029097294368E-5</v>
      </c>
      <c r="P99" s="29">
        <f t="shared" si="45"/>
        <v>1.2346590450062301E-4</v>
      </c>
      <c r="Q99" s="29">
        <f t="shared" si="45"/>
        <v>2.7787522545717188E-4</v>
      </c>
      <c r="R99" s="29">
        <f t="shared" si="45"/>
        <v>4.7951988881353083E-4</v>
      </c>
      <c r="S99" s="29">
        <f t="shared" si="45"/>
        <v>6.0664857482450396E-4</v>
      </c>
      <c r="T99" s="29">
        <f t="shared" si="45"/>
        <v>7.282383180174677E-4</v>
      </c>
      <c r="U99" s="29">
        <f t="shared" si="45"/>
        <v>8.004117426590457E-4</v>
      </c>
      <c r="V99" s="29">
        <f t="shared" si="45"/>
        <v>9.3619985483786236E-4</v>
      </c>
      <c r="W99" s="29">
        <f t="shared" si="45"/>
        <v>1.0285893260917102E-3</v>
      </c>
      <c r="X99" s="29">
        <f t="shared" si="45"/>
        <v>1.163307654540195E-3</v>
      </c>
      <c r="Y99" s="29">
        <f t="shared" si="45"/>
        <v>1.1673228601736746E-3</v>
      </c>
      <c r="Z99" s="29">
        <f t="shared" si="45"/>
        <v>1.1533258333081841E-3</v>
      </c>
      <c r="AA99" s="29">
        <f t="shared" si="45"/>
        <v>1.1454953427384668E-3</v>
      </c>
      <c r="AB99" s="29">
        <f t="shared" si="45"/>
        <v>1.0677313977633441E-3</v>
      </c>
      <c r="AC99" s="29">
        <f t="shared" si="45"/>
        <v>1.07281324290102E-3</v>
      </c>
      <c r="AD99" s="29">
        <f t="shared" si="46"/>
        <v>1.0569530609505905E-3</v>
      </c>
      <c r="AE99" s="29">
        <f t="shared" si="46"/>
        <v>1.0049482541111268E-3</v>
      </c>
      <c r="AF99" s="29">
        <f t="shared" si="47"/>
        <v>9.9246870615432537E-4</v>
      </c>
      <c r="AG99" s="29">
        <f t="shared" si="47"/>
        <v>9.7931861444193339E-4</v>
      </c>
      <c r="AH99" s="29">
        <f t="shared" ref="AH99" si="49">IF(AH91="–","–",AH91/AH$86)</f>
        <v>9.8200140528761719E-4</v>
      </c>
    </row>
    <row r="101" spans="1:34" x14ac:dyDescent="0.2"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4" x14ac:dyDescent="0.2">
      <c r="M102" s="31"/>
    </row>
  </sheetData>
  <phoneticPr fontId="4" type="noConversion"/>
  <pageMargins left="0.70866141732283472" right="0.70866141732283472" top="0.78740157480314965" bottom="0.78740157480314965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BV_PP_8B</vt:lpstr>
      <vt:lpstr>BV_PP_8B!Druckbereich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Schüpbach Salome BSV</cp:lastModifiedBy>
  <cp:lastPrinted>2019-09-11T14:23:16Z</cp:lastPrinted>
  <dcterms:created xsi:type="dcterms:W3CDTF">2012-08-30T12:38:22Z</dcterms:created>
  <dcterms:modified xsi:type="dcterms:W3CDTF">2023-11-29T11:34:33Z</dcterms:modified>
</cp:coreProperties>
</file>