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uv\"/>
    </mc:Choice>
  </mc:AlternateContent>
  <xr:revisionPtr revIDLastSave="0" documentId="13_ncr:1_{7471DD3A-4613-4252-9BEB-E72E58A693D7}" xr6:coauthVersionLast="47" xr6:coauthVersionMax="47" xr10:uidLastSave="{00000000-0000-0000-0000-000000000000}"/>
  <bookViews>
    <workbookView xWindow="-120" yWindow="-120" windowWidth="38640" windowHeight="21120" xr2:uid="{00000000-000D-0000-FFFF-FFFF00000000}"/>
  </bookViews>
  <sheets>
    <sheet name="UV_AA_2.0" sheetId="3" r:id="rId1"/>
    <sheet name="UV_AA_2.1" sheetId="2" r:id="rId2"/>
    <sheet name="UV_AA_2.2" sheetId="1" r:id="rId3"/>
  </sheets>
  <definedNames>
    <definedName name="_GDO94" localSheetId="0">#REF!</definedName>
    <definedName name="_GDO94" localSheetId="1">#REF!</definedName>
    <definedName name="_GDO94">#REF!</definedName>
    <definedName name="_GDP80" localSheetId="0">#REF!</definedName>
    <definedName name="_GDP80" localSheetId="1">#REF!</definedName>
    <definedName name="_GDP80">#REF!</definedName>
    <definedName name="_GDP81" localSheetId="0">#REF!</definedName>
    <definedName name="_GDP81" localSheetId="1">#REF!</definedName>
    <definedName name="_GDP81">#REF!</definedName>
    <definedName name="_GDP82" localSheetId="0">#REF!</definedName>
    <definedName name="_GDP82" localSheetId="1">#REF!</definedName>
    <definedName name="_GDP82">#REF!</definedName>
    <definedName name="_GDP83" localSheetId="0">#REF!</definedName>
    <definedName name="_GDP83" localSheetId="1">#REF!</definedName>
    <definedName name="_GDP83">#REF!</definedName>
    <definedName name="_GDP84" localSheetId="0">#REF!</definedName>
    <definedName name="_GDP84" localSheetId="1">#REF!</definedName>
    <definedName name="_GDP84">#REF!</definedName>
    <definedName name="_GDP85" localSheetId="0">#REF!</definedName>
    <definedName name="_GDP85" localSheetId="1">#REF!</definedName>
    <definedName name="_GDP85">#REF!</definedName>
    <definedName name="_GDP86" localSheetId="0">#REF!</definedName>
    <definedName name="_GDP86" localSheetId="1">#REF!</definedName>
    <definedName name="_GDP86">#REF!</definedName>
    <definedName name="_GDP87" localSheetId="0">#REF!</definedName>
    <definedName name="_GDP87" localSheetId="1">#REF!</definedName>
    <definedName name="_GDP87">#REF!</definedName>
    <definedName name="_GDP88" localSheetId="0">#REF!</definedName>
    <definedName name="_GDP88" localSheetId="1">#REF!</definedName>
    <definedName name="_GDP88">#REF!</definedName>
    <definedName name="_GDP89" localSheetId="0">#REF!</definedName>
    <definedName name="_GDP89" localSheetId="1">#REF!</definedName>
    <definedName name="_GDP89">#REF!</definedName>
    <definedName name="_GDP90" localSheetId="0">#REF!</definedName>
    <definedName name="_GDP90" localSheetId="1">#REF!</definedName>
    <definedName name="_GDP90">#REF!</definedName>
    <definedName name="_GDP91" localSheetId="0">#REF!</definedName>
    <definedName name="_GDP91" localSheetId="1">#REF!</definedName>
    <definedName name="_GDP91">#REF!</definedName>
    <definedName name="_GDP92" localSheetId="0">#REF!</definedName>
    <definedName name="_GDP92" localSheetId="1">#REF!</definedName>
    <definedName name="_GDP92">#REF!</definedName>
    <definedName name="_GDP93" localSheetId="0">#REF!</definedName>
    <definedName name="_GDP93" localSheetId="1">#REF!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localSheetId="2" hidden="1">#REF!,#REF!,#REF!,#REF!,#REF!,#REF!,#REF!,#REF!,#REF!,#REF!,#REF!,#REF!,#REF!,#REF!,#REF!,#REF!,#REF!,#REF!,#REF!,#REF!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#REF!</definedName>
    <definedName name="_xlnm.Print_Area" localSheetId="0">UV_AA_2.0!$A$1:$AJ$53</definedName>
    <definedName name="_xlnm.Print_Area" localSheetId="1">UV_AA_2.1!$A$1:$AJ$34</definedName>
    <definedName name="_xlnm.Print_Area" localSheetId="2">UV_AA_2.2!$A$1:$AR$92</definedName>
    <definedName name="_xlnm.Print_Area">#REF!</definedName>
    <definedName name="_xlnm.Print_Titles" localSheetId="0">#REF!,#REF!</definedName>
    <definedName name="_xlnm.Print_Titles" localSheetId="1">#REF!,#REF!</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localSheetId="2"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6" i="3" l="1"/>
  <c r="AO4" i="3"/>
  <c r="AO5" i="3"/>
  <c r="AP132" i="3"/>
  <c r="AS90" i="1"/>
  <c r="AP131" i="3" l="1"/>
  <c r="AS70" i="1" l="1"/>
  <c r="AR70" i="1"/>
  <c r="AR69" i="1" l="1"/>
  <c r="AS69" i="1" l="1"/>
  <c r="AS92" i="1"/>
  <c r="K107" i="1" l="1"/>
  <c r="J107" i="1"/>
  <c r="I107" i="1"/>
  <c r="H107" i="1"/>
  <c r="G107" i="1"/>
  <c r="F107" i="1"/>
  <c r="E107" i="1"/>
  <c r="AO14" i="3" l="1"/>
  <c r="AR58" i="1"/>
  <c r="AS77" i="1"/>
  <c r="AR77" i="1"/>
  <c r="AS64" i="1"/>
  <c r="AR64" i="1"/>
  <c r="AS57" i="1"/>
  <c r="AR57" i="1"/>
  <c r="AS51" i="1"/>
  <c r="AR51" i="1"/>
  <c r="AS45" i="1"/>
  <c r="AR45" i="1"/>
  <c r="AS39" i="1"/>
  <c r="AR39" i="1"/>
  <c r="AS8" i="1"/>
  <c r="AR8" i="1"/>
  <c r="AR52" i="1" l="1"/>
  <c r="AR27" i="1"/>
  <c r="AR33" i="1"/>
  <c r="AS21" i="1"/>
  <c r="AS27" i="1"/>
  <c r="AS33" i="1"/>
  <c r="AR21" i="1"/>
  <c r="AR3" i="1" l="1"/>
  <c r="AO11" i="3"/>
  <c r="AR13" i="1"/>
  <c r="AR6" i="1" l="1"/>
  <c r="AR7" i="1"/>
  <c r="AR17" i="1"/>
  <c r="AR18" i="1"/>
  <c r="AR19" i="1"/>
  <c r="AR20" i="1"/>
  <c r="AR23" i="1"/>
  <c r="AR24" i="1"/>
  <c r="AR25" i="1"/>
  <c r="AR29" i="1"/>
  <c r="AR30" i="1"/>
  <c r="AR32" i="1"/>
  <c r="AR35" i="1"/>
  <c r="AR36" i="1"/>
  <c r="AR37" i="1"/>
  <c r="AR38" i="1"/>
  <c r="AR41" i="1"/>
  <c r="AR42" i="1"/>
  <c r="AR43" i="1"/>
  <c r="AR44" i="1"/>
  <c r="AR47" i="1"/>
  <c r="AR48" i="1"/>
  <c r="AR49" i="1"/>
  <c r="AR50" i="1"/>
  <c r="AR54" i="1"/>
  <c r="AR55" i="1"/>
  <c r="AR56" i="1"/>
  <c r="AR60" i="1"/>
  <c r="AR61" i="1"/>
  <c r="AR62" i="1"/>
  <c r="AR63" i="1"/>
  <c r="AR66" i="1"/>
  <c r="AR67" i="1"/>
  <c r="AR68" i="1"/>
  <c r="AR73" i="1"/>
  <c r="AR74" i="1"/>
  <c r="AR75" i="1"/>
  <c r="AR76" i="1"/>
  <c r="AR78" i="1"/>
  <c r="AR87" i="1"/>
  <c r="AR88" i="1"/>
  <c r="AR89" i="1"/>
  <c r="AR90" i="1"/>
  <c r="AR92" i="1"/>
  <c r="AR91" i="1"/>
  <c r="AR65" i="1" l="1"/>
  <c r="AR53" i="1"/>
  <c r="AR46" i="1"/>
  <c r="AR40" i="1"/>
  <c r="AR72" i="1"/>
  <c r="AR59" i="1"/>
  <c r="AO7" i="3"/>
  <c r="AR9" i="1"/>
  <c r="AO9" i="3"/>
  <c r="AR11" i="1"/>
  <c r="AR31" i="1"/>
  <c r="AR5" i="1"/>
  <c r="AR26" i="1"/>
  <c r="AO3" i="3"/>
  <c r="AO108" i="1"/>
  <c r="AO104" i="1"/>
  <c r="AL106" i="1"/>
  <c r="AG107" i="1"/>
  <c r="AH107" i="1"/>
  <c r="AI107" i="1"/>
  <c r="AF107" i="1"/>
  <c r="AB107" i="1"/>
  <c r="AK103" i="1"/>
  <c r="J94" i="1"/>
  <c r="H100" i="1"/>
  <c r="W105" i="1"/>
  <c r="Q106" i="1"/>
  <c r="AC106" i="1"/>
  <c r="AE106" i="1"/>
  <c r="P108" i="1"/>
  <c r="I106" i="1"/>
  <c r="AG108" i="1"/>
  <c r="AS75" i="1"/>
  <c r="AB103" i="1"/>
  <c r="L94" i="1"/>
  <c r="E106" i="1"/>
  <c r="W106" i="1"/>
  <c r="O106" i="1"/>
  <c r="L107" i="1" l="1"/>
  <c r="Z107" i="1"/>
  <c r="AB108" i="1"/>
  <c r="H108" i="1"/>
  <c r="X104" i="1"/>
  <c r="N94" i="1"/>
  <c r="S101" i="1"/>
  <c r="E103" i="1"/>
  <c r="P103" i="1"/>
  <c r="AC103" i="1"/>
  <c r="AG104" i="1"/>
  <c r="AF108" i="1"/>
  <c r="Z108" i="1"/>
  <c r="O108" i="1"/>
  <c r="G108" i="1"/>
  <c r="AB106" i="1"/>
  <c r="V105" i="1"/>
  <c r="H105" i="1"/>
  <c r="S104" i="1"/>
  <c r="Y103" i="1"/>
  <c r="I103" i="1"/>
  <c r="G100" i="1"/>
  <c r="I94" i="1"/>
  <c r="AJ105" i="1"/>
  <c r="AK108" i="1"/>
  <c r="AA107" i="1"/>
  <c r="S107" i="1"/>
  <c r="AG106" i="1"/>
  <c r="AO107" i="1"/>
  <c r="K100" i="1"/>
  <c r="X103" i="1"/>
  <c r="AD103" i="1"/>
  <c r="AD104" i="1"/>
  <c r="F104" i="1"/>
  <c r="AG105" i="1"/>
  <c r="Y108" i="1"/>
  <c r="N108" i="1"/>
  <c r="F108" i="1"/>
  <c r="U105" i="1"/>
  <c r="G105" i="1"/>
  <c r="R104" i="1"/>
  <c r="U103" i="1"/>
  <c r="E100" i="1"/>
  <c r="H94" i="1"/>
  <c r="AL105" i="1"/>
  <c r="AM104" i="1"/>
  <c r="R107" i="1"/>
  <c r="AM107" i="1"/>
  <c r="AM106" i="1"/>
  <c r="Z103" i="1"/>
  <c r="U100" i="1"/>
  <c r="P94" i="1"/>
  <c r="W103" i="1"/>
  <c r="AE103" i="1"/>
  <c r="AI104" i="1"/>
  <c r="AD105" i="1"/>
  <c r="AC108" i="1"/>
  <c r="X108" i="1"/>
  <c r="M108" i="1"/>
  <c r="E108" i="1"/>
  <c r="R105" i="1"/>
  <c r="F105" i="1"/>
  <c r="Q104" i="1"/>
  <c r="F94" i="1"/>
  <c r="AJ103" i="1"/>
  <c r="AK104" i="1"/>
  <c r="Y107" i="1"/>
  <c r="Q107" i="1"/>
  <c r="AL107" i="1"/>
  <c r="AO105" i="1"/>
  <c r="G94" i="1"/>
  <c r="M94" i="1"/>
  <c r="O103" i="1"/>
  <c r="AH103" i="1"/>
  <c r="AF104" i="1"/>
  <c r="V104" i="1"/>
  <c r="AA105" i="1"/>
  <c r="AF105" i="1"/>
  <c r="AI105" i="1"/>
  <c r="AE108" i="1"/>
  <c r="W108" i="1"/>
  <c r="L108" i="1"/>
  <c r="L106" i="1"/>
  <c r="Q105" i="1"/>
  <c r="E105" i="1"/>
  <c r="P104" i="1"/>
  <c r="R103" i="1"/>
  <c r="E94" i="1"/>
  <c r="AJ108" i="1"/>
  <c r="AD108" i="1"/>
  <c r="AL103" i="1"/>
  <c r="AM108" i="1"/>
  <c r="X107" i="1"/>
  <c r="P107" i="1"/>
  <c r="AK107" i="1"/>
  <c r="AK106" i="1"/>
  <c r="P100" i="1"/>
  <c r="J105" i="1"/>
  <c r="S100" i="1"/>
  <c r="S94" i="1"/>
  <c r="I100" i="1"/>
  <c r="AG103" i="1"/>
  <c r="AB104" i="1"/>
  <c r="AC104" i="1"/>
  <c r="E104" i="1"/>
  <c r="U104" i="1"/>
  <c r="S105" i="1"/>
  <c r="AE105" i="1"/>
  <c r="V108" i="1"/>
  <c r="K108" i="1"/>
  <c r="AF106" i="1"/>
  <c r="Z105" i="1"/>
  <c r="P105" i="1"/>
  <c r="AA104" i="1"/>
  <c r="J104" i="1"/>
  <c r="Q103" i="1"/>
  <c r="O100" i="1"/>
  <c r="AL108" i="1"/>
  <c r="AM105" i="1"/>
  <c r="AE107" i="1"/>
  <c r="W107" i="1"/>
  <c r="O107" i="1"/>
  <c r="AJ107" i="1"/>
  <c r="AJ106" i="1"/>
  <c r="AO103" i="1"/>
  <c r="K103" i="1"/>
  <c r="R100" i="1"/>
  <c r="O94" i="1"/>
  <c r="R94" i="1"/>
  <c r="H103" i="1"/>
  <c r="AF103" i="1"/>
  <c r="AH104" i="1"/>
  <c r="N104" i="1"/>
  <c r="L105" i="1"/>
  <c r="AB105" i="1"/>
  <c r="AC105" i="1"/>
  <c r="AI108" i="1"/>
  <c r="U108" i="1"/>
  <c r="J108" i="1"/>
  <c r="Y105" i="1"/>
  <c r="O105" i="1"/>
  <c r="Z104" i="1"/>
  <c r="I104" i="1"/>
  <c r="M103" i="1"/>
  <c r="M100" i="1"/>
  <c r="AJ104" i="1"/>
  <c r="AK105" i="1"/>
  <c r="AD107" i="1"/>
  <c r="V107" i="1"/>
  <c r="N107" i="1"/>
  <c r="AI106" i="1"/>
  <c r="AO106" i="1"/>
  <c r="Q100" i="1"/>
  <c r="Q94" i="1"/>
  <c r="U94" i="1"/>
  <c r="L100" i="1"/>
  <c r="G103" i="1"/>
  <c r="AI103" i="1"/>
  <c r="AE104" i="1"/>
  <c r="K104" i="1"/>
  <c r="M104" i="1"/>
  <c r="K105" i="1"/>
  <c r="AH105" i="1"/>
  <c r="AH108" i="1"/>
  <c r="S108" i="1"/>
  <c r="I108" i="1"/>
  <c r="AD106" i="1"/>
  <c r="X105" i="1"/>
  <c r="N105" i="1"/>
  <c r="Y104" i="1"/>
  <c r="AA103" i="1"/>
  <c r="L103" i="1"/>
  <c r="J100" i="1"/>
  <c r="K94" i="1"/>
  <c r="AL104" i="1"/>
  <c r="AM103" i="1"/>
  <c r="AC107" i="1"/>
  <c r="U107" i="1"/>
  <c r="M107" i="1"/>
  <c r="AH106" i="1"/>
  <c r="AR4" i="1"/>
  <c r="AR28" i="1"/>
  <c r="AR34" i="1"/>
  <c r="AR22" i="1"/>
  <c r="AS24" i="1"/>
  <c r="AS20" i="1"/>
  <c r="AS36" i="1"/>
  <c r="AS48" i="1"/>
  <c r="AS55" i="1"/>
  <c r="AS87" i="1"/>
  <c r="AS89" i="1"/>
  <c r="AS7" i="1"/>
  <c r="AS62" i="1"/>
  <c r="AS35" i="1"/>
  <c r="AS18" i="1"/>
  <c r="AS38" i="1"/>
  <c r="AS40" i="1"/>
  <c r="AS50" i="1"/>
  <c r="AS73" i="1"/>
  <c r="AS66" i="1"/>
  <c r="AS43" i="1"/>
  <c r="AS19" i="1"/>
  <c r="AS37" i="1"/>
  <c r="AS44" i="1"/>
  <c r="AS49" i="1"/>
  <c r="AS56" i="1"/>
  <c r="AS88" i="1"/>
  <c r="AS63" i="1"/>
  <c r="AS47" i="1"/>
  <c r="AS72" i="1"/>
  <c r="AS65" i="1"/>
  <c r="AS61" i="1"/>
  <c r="AS6" i="1"/>
  <c r="AS41" i="1"/>
  <c r="AS42" i="1"/>
  <c r="AS46" i="1"/>
  <c r="AS53" i="1"/>
  <c r="AS78" i="1"/>
  <c r="AS59" i="1"/>
  <c r="AS60" i="1"/>
  <c r="AS52" i="1"/>
  <c r="AS74" i="1"/>
  <c r="AS54" i="1"/>
  <c r="AS32" i="1"/>
  <c r="AS25" i="1"/>
  <c r="AS23" i="1"/>
  <c r="AS30" i="1"/>
  <c r="AS68" i="1"/>
  <c r="AS17" i="1"/>
  <c r="AS29" i="1"/>
  <c r="AS76" i="1"/>
  <c r="AS91" i="1"/>
  <c r="AS67" i="1"/>
  <c r="M101" i="1"/>
  <c r="AE101" i="1"/>
  <c r="AB102" i="1"/>
  <c r="AJ102" i="1"/>
  <c r="AH101" i="1"/>
  <c r="AB100" i="1"/>
  <c r="F101" i="1"/>
  <c r="I101" i="1"/>
  <c r="X101" i="1"/>
  <c r="Z101" i="1"/>
  <c r="AG102" i="1"/>
  <c r="AK94" i="1"/>
  <c r="V100" i="1"/>
  <c r="AI100" i="1"/>
  <c r="AA100" i="1"/>
  <c r="X94" i="1"/>
  <c r="R101" i="1"/>
  <c r="W101" i="1"/>
  <c r="AB101" i="1"/>
  <c r="AG101" i="1"/>
  <c r="AD102" i="1"/>
  <c r="AJ101" i="1"/>
  <c r="AL94" i="1"/>
  <c r="AM102" i="1"/>
  <c r="AO15" i="3"/>
  <c r="AR71" i="1"/>
  <c r="K101" i="1"/>
  <c r="AA102" i="1"/>
  <c r="AH100" i="1"/>
  <c r="Z100" i="1"/>
  <c r="AE94" i="1"/>
  <c r="W94" i="1"/>
  <c r="H101" i="1"/>
  <c r="L101" i="1"/>
  <c r="Q101" i="1"/>
  <c r="V101" i="1"/>
  <c r="AD101" i="1"/>
  <c r="AI102" i="1"/>
  <c r="AK100" i="1"/>
  <c r="AK101" i="1"/>
  <c r="AG100" i="1"/>
  <c r="Y100" i="1"/>
  <c r="V94" i="1"/>
  <c r="AD94" i="1"/>
  <c r="AF94" i="1"/>
  <c r="P101" i="1"/>
  <c r="AI101" i="1"/>
  <c r="AF102" i="1"/>
  <c r="AL101" i="1"/>
  <c r="AM100" i="1"/>
  <c r="AO101" i="1"/>
  <c r="AO102" i="1"/>
  <c r="AO21" i="3"/>
  <c r="AR84" i="1"/>
  <c r="AE102" i="1"/>
  <c r="AL102" i="1"/>
  <c r="AC100" i="1"/>
  <c r="J101" i="1"/>
  <c r="AF100" i="1"/>
  <c r="X100" i="1"/>
  <c r="E101" i="1"/>
  <c r="O101" i="1"/>
  <c r="Y101" i="1"/>
  <c r="AA101" i="1"/>
  <c r="AF101" i="1"/>
  <c r="AC102" i="1"/>
  <c r="AK102" i="1"/>
  <c r="AD100" i="1"/>
  <c r="AE100" i="1"/>
  <c r="W100" i="1"/>
  <c r="AB94" i="1"/>
  <c r="G101" i="1"/>
  <c r="N101" i="1"/>
  <c r="AC101" i="1"/>
  <c r="AH102" i="1"/>
  <c r="AJ100" i="1"/>
  <c r="AM94" i="1"/>
  <c r="AR86" i="1"/>
  <c r="AO8" i="3"/>
  <c r="AO10" i="3"/>
  <c r="AI94" i="1"/>
  <c r="Z106" i="1"/>
  <c r="F106" i="1"/>
  <c r="J106" i="1"/>
  <c r="U106" i="1"/>
  <c r="M106" i="1"/>
  <c r="H106" i="1"/>
  <c r="G102" i="1"/>
  <c r="S103" i="1"/>
  <c r="X106" i="1"/>
  <c r="AA106" i="1"/>
  <c r="G106" i="1"/>
  <c r="P106" i="1"/>
  <c r="G104" i="1"/>
  <c r="O104" i="1"/>
  <c r="K106" i="1"/>
  <c r="W104" i="1"/>
  <c r="N100" i="1"/>
  <c r="H104" i="1"/>
  <c r="V106" i="1"/>
  <c r="N106" i="1"/>
  <c r="J103" i="1"/>
  <c r="U101" i="1"/>
  <c r="S106" i="1"/>
  <c r="L104" i="1"/>
  <c r="V103" i="1"/>
  <c r="N102" i="1"/>
  <c r="N103" i="1"/>
  <c r="R106" i="1"/>
  <c r="Y106" i="1"/>
  <c r="AO100" i="1" l="1"/>
  <c r="AA94" i="1"/>
  <c r="Z94" i="1"/>
  <c r="Y94" i="1"/>
  <c r="AC94" i="1"/>
  <c r="AJ94" i="1"/>
  <c r="AL100" i="1"/>
  <c r="P102" i="1"/>
  <c r="AO94" i="1"/>
  <c r="AG94" i="1"/>
  <c r="R102" i="1"/>
  <c r="AH94" i="1"/>
  <c r="S102" i="1"/>
  <c r="AM101" i="1"/>
  <c r="AR12" i="1"/>
  <c r="AR16" i="1"/>
  <c r="AR10" i="1"/>
  <c r="AS58" i="1"/>
  <c r="AS22" i="1"/>
  <c r="AS34" i="1"/>
  <c r="AS28" i="1"/>
  <c r="AS3" i="1"/>
  <c r="AS11" i="1"/>
  <c r="AS4" i="1"/>
  <c r="AS5" i="1"/>
  <c r="AS26" i="1"/>
  <c r="AS9" i="1"/>
  <c r="AS31" i="1"/>
  <c r="AL99" i="1"/>
  <c r="U102" i="1"/>
  <c r="I105" i="1"/>
  <c r="O102" i="1"/>
  <c r="W99" i="1"/>
  <c r="I102" i="1"/>
  <c r="AM99" i="1"/>
  <c r="L99" i="1"/>
  <c r="J102" i="1"/>
  <c r="W102" i="1"/>
  <c r="F100" i="1"/>
  <c r="M99" i="1"/>
  <c r="M102" i="1"/>
  <c r="K102" i="1"/>
  <c r="AE99" i="1"/>
  <c r="J99" i="1"/>
  <c r="AD99" i="1"/>
  <c r="F103" i="1"/>
  <c r="F102" i="1"/>
  <c r="AK99" i="1"/>
  <c r="Z102" i="1"/>
  <c r="AA108" i="1"/>
  <c r="Q108" i="1"/>
  <c r="AO13" i="3"/>
  <c r="AS84" i="1"/>
  <c r="AI99" i="1"/>
  <c r="K99" i="1"/>
  <c r="AH99" i="1"/>
  <c r="AB99" i="1"/>
  <c r="AO99" i="1"/>
  <c r="V102" i="1"/>
  <c r="O99" i="1"/>
  <c r="M105" i="1"/>
  <c r="AJ99" i="1"/>
  <c r="AG99" i="1"/>
  <c r="U99" i="1"/>
  <c r="Z99" i="1"/>
  <c r="X99" i="1"/>
  <c r="R99" i="1"/>
  <c r="I99" i="1"/>
  <c r="AS13" i="1"/>
  <c r="H102" i="1"/>
  <c r="Q99" i="1"/>
  <c r="Y102" i="1"/>
  <c r="AA99" i="1"/>
  <c r="S99" i="1"/>
  <c r="H99" i="1"/>
  <c r="L102" i="1"/>
  <c r="R108" i="1"/>
  <c r="Y99" i="1"/>
  <c r="F99" i="1"/>
  <c r="X102" i="1"/>
  <c r="AO12" i="3"/>
  <c r="AO111" i="2"/>
  <c r="Q102" i="1"/>
  <c r="M95" i="1" l="1"/>
  <c r="M96" i="1"/>
  <c r="S96" i="1"/>
  <c r="S95" i="1"/>
  <c r="P95" i="1"/>
  <c r="AA96" i="1"/>
  <c r="AA95" i="1"/>
  <c r="L96" i="1"/>
  <c r="L95" i="1"/>
  <c r="AF95" i="1"/>
  <c r="AF96" i="1"/>
  <c r="Y95" i="1"/>
  <c r="U95" i="1"/>
  <c r="AK95" i="1"/>
  <c r="AE95" i="1"/>
  <c r="AR14" i="1"/>
  <c r="AR15" i="1"/>
  <c r="AR85" i="1"/>
  <c r="AS16" i="1"/>
  <c r="AS86" i="1"/>
  <c r="AS71" i="1"/>
  <c r="J98" i="1"/>
  <c r="F98" i="1"/>
  <c r="O98" i="1"/>
  <c r="E99" i="1"/>
  <c r="G99" i="1"/>
  <c r="Y98" i="1"/>
  <c r="X98" i="1"/>
  <c r="V99" i="1"/>
  <c r="AM114" i="1"/>
  <c r="AO98" i="1"/>
  <c r="AJ98" i="1"/>
  <c r="H98" i="1"/>
  <c r="AD98" i="1"/>
  <c r="AH114" i="1"/>
  <c r="AA98" i="1"/>
  <c r="AO22" i="3"/>
  <c r="S98" i="1"/>
  <c r="AG98" i="1"/>
  <c r="AI98" i="1"/>
  <c r="U98" i="1"/>
  <c r="AB98" i="1"/>
  <c r="I98" i="1"/>
  <c r="AM98" i="1"/>
  <c r="AL114" i="1"/>
  <c r="AC99" i="1"/>
  <c r="W98" i="1"/>
  <c r="R98" i="1"/>
  <c r="AH98" i="1"/>
  <c r="L98" i="1"/>
  <c r="P99" i="1"/>
  <c r="AC114" i="1"/>
  <c r="AE98" i="1"/>
  <c r="AD114" i="1"/>
  <c r="Z98" i="1"/>
  <c r="AK98" i="1"/>
  <c r="AK114" i="1"/>
  <c r="N99" i="1"/>
  <c r="AB114" i="1"/>
  <c r="AE114" i="1"/>
  <c r="AF99" i="1"/>
  <c r="AI114" i="1"/>
  <c r="K98" i="1"/>
  <c r="E102" i="1"/>
  <c r="M98" i="1"/>
  <c r="AL98" i="1"/>
  <c r="AO114" i="1"/>
  <c r="AF114" i="1"/>
  <c r="AG114" i="1"/>
  <c r="AJ114" i="1"/>
  <c r="AO16" i="3"/>
  <c r="AO112" i="2"/>
  <c r="AK131" i="3"/>
  <c r="AM97" i="1"/>
  <c r="AG111" i="2"/>
  <c r="AK96" i="1"/>
  <c r="U111" i="2"/>
  <c r="U131" i="3"/>
  <c r="AA97" i="1"/>
  <c r="Y131" i="3" l="1"/>
  <c r="I95" i="1"/>
  <c r="AJ97" i="1"/>
  <c r="W96" i="1"/>
  <c r="W95" i="1"/>
  <c r="V97" i="1"/>
  <c r="E95" i="1"/>
  <c r="E96" i="1"/>
  <c r="V96" i="1"/>
  <c r="V95" i="1"/>
  <c r="AE97" i="1"/>
  <c r="U97" i="1"/>
  <c r="O96" i="1"/>
  <c r="O95" i="1"/>
  <c r="H95" i="1"/>
  <c r="Y97" i="1"/>
  <c r="Y96" i="1"/>
  <c r="K95" i="1"/>
  <c r="AG96" i="1"/>
  <c r="AG95" i="1"/>
  <c r="AM96" i="1"/>
  <c r="AM95" i="1"/>
  <c r="O97" i="1"/>
  <c r="AD96" i="1"/>
  <c r="AD95" i="1"/>
  <c r="X95" i="1"/>
  <c r="X96" i="1"/>
  <c r="AI97" i="1"/>
  <c r="W97" i="1"/>
  <c r="R96" i="1"/>
  <c r="R95" i="1"/>
  <c r="AK97" i="1"/>
  <c r="AI96" i="1"/>
  <c r="AI95" i="1"/>
  <c r="S97" i="1"/>
  <c r="AO96" i="1"/>
  <c r="AO95" i="1"/>
  <c r="N96" i="1"/>
  <c r="N95" i="1"/>
  <c r="AL96" i="1"/>
  <c r="AL95" i="1"/>
  <c r="AO97" i="1"/>
  <c r="AE96" i="1"/>
  <c r="L97" i="1"/>
  <c r="AJ96" i="1"/>
  <c r="AJ95" i="1"/>
  <c r="Q97" i="1"/>
  <c r="R97" i="1"/>
  <c r="AB97" i="1"/>
  <c r="P97" i="1"/>
  <c r="G95" i="1"/>
  <c r="G96" i="1"/>
  <c r="U96" i="1"/>
  <c r="AD97" i="1"/>
  <c r="Z97" i="1"/>
  <c r="N97" i="1"/>
  <c r="AC95" i="1"/>
  <c r="AC96" i="1"/>
  <c r="F96" i="1"/>
  <c r="F95" i="1"/>
  <c r="J95" i="1"/>
  <c r="AH95" i="1"/>
  <c r="AL97" i="1"/>
  <c r="AB96" i="1"/>
  <c r="AB95" i="1"/>
  <c r="Q96" i="1"/>
  <c r="Q95" i="1"/>
  <c r="Z96" i="1"/>
  <c r="Z95" i="1"/>
  <c r="M97" i="1"/>
  <c r="P96" i="1"/>
  <c r="AR79" i="1"/>
  <c r="AG131" i="3"/>
  <c r="AS10" i="1"/>
  <c r="AS85" i="1"/>
  <c r="AO131" i="3"/>
  <c r="AN131" i="3"/>
  <c r="AS15" i="1"/>
  <c r="M131" i="3"/>
  <c r="O111" i="2"/>
  <c r="AK111" i="2"/>
  <c r="K131" i="3"/>
  <c r="K111" i="2"/>
  <c r="AM111" i="2"/>
  <c r="AH131" i="3"/>
  <c r="O131" i="3"/>
  <c r="R131" i="3"/>
  <c r="M111" i="2"/>
  <c r="S111" i="2"/>
  <c r="AN111" i="2"/>
  <c r="AB109" i="1"/>
  <c r="E98" i="1"/>
  <c r="I109" i="1"/>
  <c r="R111" i="2"/>
  <c r="G98" i="1"/>
  <c r="W109" i="1"/>
  <c r="P98" i="1"/>
  <c r="AC98" i="1"/>
  <c r="K109" i="1"/>
  <c r="AL109" i="1"/>
  <c r="R109" i="1"/>
  <c r="L131" i="3"/>
  <c r="N98" i="1"/>
  <c r="AJ109" i="1"/>
  <c r="V98" i="1"/>
  <c r="Q98" i="1"/>
  <c r="AG109" i="1"/>
  <c r="AO109" i="1"/>
  <c r="AF98" i="1"/>
  <c r="AH109" i="1"/>
  <c r="Q131" i="3"/>
  <c r="AO17" i="3"/>
  <c r="AR80" i="1"/>
  <c r="Y111" i="2"/>
  <c r="P131" i="3"/>
  <c r="Q111" i="2"/>
  <c r="AC111" i="2"/>
  <c r="AJ131" i="3"/>
  <c r="AA111" i="2"/>
  <c r="AA131" i="3"/>
  <c r="N131" i="3"/>
  <c r="AO19" i="3"/>
  <c r="P111" i="2"/>
  <c r="N111" i="2"/>
  <c r="S131" i="3"/>
  <c r="AJ111" i="2"/>
  <c r="G97" i="1"/>
  <c r="AO18" i="3"/>
  <c r="AR81" i="1"/>
  <c r="H96" i="1"/>
  <c r="Z131" i="3"/>
  <c r="T131" i="3"/>
  <c r="AF111" i="2"/>
  <c r="AG97" i="1"/>
  <c r="Z111" i="2"/>
  <c r="AI131" i="3"/>
  <c r="AM131" i="3"/>
  <c r="AL131" i="3"/>
  <c r="V111" i="2"/>
  <c r="V131" i="3"/>
  <c r="L111" i="2"/>
  <c r="AI111" i="2"/>
  <c r="X131" i="3"/>
  <c r="T111" i="2"/>
  <c r="X111" i="2"/>
  <c r="AD111" i="2"/>
  <c r="AD131" i="3"/>
  <c r="AH111" i="2"/>
  <c r="AC131" i="3"/>
  <c r="AL111" i="2"/>
  <c r="N109" i="1" l="1"/>
  <c r="G109" i="1"/>
  <c r="G111" i="1"/>
  <c r="AL112" i="1"/>
  <c r="AF97" i="1"/>
  <c r="AS12" i="1"/>
  <c r="AH97" i="1"/>
  <c r="AC109" i="1"/>
  <c r="AF109" i="1"/>
  <c r="AJ110" i="1"/>
  <c r="AD109" i="1"/>
  <c r="AA109" i="1"/>
  <c r="Z109" i="1"/>
  <c r="R110" i="1"/>
  <c r="AM110" i="1"/>
  <c r="F97" i="1"/>
  <c r="AJ111" i="1"/>
  <c r="S109" i="1"/>
  <c r="N111" i="1"/>
  <c r="G110" i="1"/>
  <c r="K96" i="1"/>
  <c r="X97" i="1"/>
  <c r="AS14" i="1"/>
  <c r="AI109" i="1"/>
  <c r="AM109" i="1"/>
  <c r="AM111" i="1"/>
  <c r="AJ112" i="1"/>
  <c r="AC97" i="1"/>
  <c r="AO110" i="1"/>
  <c r="M109" i="1"/>
  <c r="AK109" i="1"/>
  <c r="AH96" i="1"/>
  <c r="J96" i="1"/>
  <c r="I96" i="1"/>
  <c r="AR82" i="1"/>
  <c r="AB131" i="3"/>
  <c r="AS79" i="1"/>
  <c r="AB112" i="2"/>
  <c r="AL112" i="2"/>
  <c r="AH112" i="2"/>
  <c r="Q112" i="2"/>
  <c r="AO132" i="3"/>
  <c r="AN132" i="3"/>
  <c r="AA132" i="3"/>
  <c r="AH132" i="3"/>
  <c r="AB132" i="3"/>
  <c r="AE132" i="3"/>
  <c r="AK132" i="3"/>
  <c r="Q132" i="3"/>
  <c r="L132" i="3"/>
  <c r="AJ132" i="3"/>
  <c r="AE112" i="2"/>
  <c r="Y112" i="2"/>
  <c r="E111" i="2"/>
  <c r="AJ112" i="2"/>
  <c r="AA112" i="2"/>
  <c r="AG132" i="3"/>
  <c r="AF112" i="2"/>
  <c r="AM112" i="2"/>
  <c r="R112" i="2"/>
  <c r="R132" i="3"/>
  <c r="J112" i="2"/>
  <c r="J132" i="3"/>
  <c r="AM132" i="3"/>
  <c r="AL132" i="3"/>
  <c r="AN112" i="2"/>
  <c r="E112" i="2"/>
  <c r="F112" i="2"/>
  <c r="F132" i="3"/>
  <c r="AG112" i="2"/>
  <c r="M112" i="2"/>
  <c r="M132" i="3"/>
  <c r="H112" i="2"/>
  <c r="H132" i="3"/>
  <c r="Z132" i="3"/>
  <c r="E131" i="3"/>
  <c r="Z112" i="2"/>
  <c r="P112" i="2"/>
  <c r="C112" i="2"/>
  <c r="C132" i="3"/>
  <c r="AI132" i="3"/>
  <c r="V112" i="2"/>
  <c r="V132" i="3"/>
  <c r="AF132" i="3"/>
  <c r="AC112" i="2"/>
  <c r="AC132" i="3"/>
  <c r="AK112" i="2"/>
  <c r="AI112" i="2"/>
  <c r="Y132" i="3"/>
  <c r="L112" i="2"/>
  <c r="AF111" i="1"/>
  <c r="AD112" i="1"/>
  <c r="W131" i="3"/>
  <c r="AA110" i="1"/>
  <c r="S112" i="1"/>
  <c r="AC111" i="1"/>
  <c r="I97" i="1"/>
  <c r="K97" i="1"/>
  <c r="Z110" i="1"/>
  <c r="M110" i="1"/>
  <c r="AA111" i="1"/>
  <c r="AH110" i="1"/>
  <c r="AK111" i="1"/>
  <c r="M111" i="1"/>
  <c r="AE131" i="3"/>
  <c r="AF112" i="1"/>
  <c r="G112" i="1"/>
  <c r="AC112" i="1"/>
  <c r="W110" i="1"/>
  <c r="AG111" i="1"/>
  <c r="AH111" i="1"/>
  <c r="F111" i="2"/>
  <c r="F131" i="3"/>
  <c r="N110" i="1"/>
  <c r="C111" i="2"/>
  <c r="C131" i="3"/>
  <c r="AL111" i="1"/>
  <c r="Z111" i="1"/>
  <c r="W111" i="1"/>
  <c r="S111" i="1"/>
  <c r="I111" i="1"/>
  <c r="M112" i="1"/>
  <c r="AE111" i="2"/>
  <c r="AI111" i="1"/>
  <c r="AC110" i="1"/>
  <c r="J97" i="1"/>
  <c r="R111" i="1"/>
  <c r="AD110" i="1"/>
  <c r="AO111" i="1"/>
  <c r="W111" i="2"/>
  <c r="AF131" i="3"/>
  <c r="K111" i="1"/>
  <c r="AG110" i="1"/>
  <c r="AB111" i="1"/>
  <c r="S110" i="1"/>
  <c r="AK110" i="1"/>
  <c r="AD111" i="1"/>
  <c r="K110" i="1"/>
  <c r="AI110" i="1"/>
  <c r="AG112" i="1"/>
  <c r="AB110" i="1"/>
  <c r="AF110" i="1"/>
  <c r="AL110" i="1"/>
  <c r="I110" i="1"/>
  <c r="AB111" i="2"/>
  <c r="L109" i="1" l="1"/>
  <c r="L111" i="1"/>
  <c r="L112" i="1"/>
  <c r="AA112" i="1"/>
  <c r="F109" i="1"/>
  <c r="F110" i="1"/>
  <c r="F111" i="1"/>
  <c r="O109" i="1"/>
  <c r="AO112" i="1"/>
  <c r="N112" i="1"/>
  <c r="E109" i="1"/>
  <c r="J112" i="1"/>
  <c r="E97" i="1"/>
  <c r="P109" i="1"/>
  <c r="X109" i="1"/>
  <c r="X111" i="1"/>
  <c r="J109" i="1"/>
  <c r="J110" i="1"/>
  <c r="AB112" i="1"/>
  <c r="R112" i="1"/>
  <c r="F112" i="1"/>
  <c r="AK112" i="1"/>
  <c r="U109" i="1"/>
  <c r="U110" i="1"/>
  <c r="U111" i="1"/>
  <c r="AH112" i="1"/>
  <c r="H97" i="1"/>
  <c r="AM112" i="1"/>
  <c r="Q109" i="1"/>
  <c r="H109" i="1"/>
  <c r="H110" i="1"/>
  <c r="AI112" i="1"/>
  <c r="W112" i="1"/>
  <c r="AE109" i="1"/>
  <c r="AE110" i="1"/>
  <c r="AE111" i="1"/>
  <c r="AE112" i="1"/>
  <c r="Y109" i="1"/>
  <c r="Z112" i="1"/>
  <c r="J111" i="1"/>
  <c r="AS80" i="1"/>
  <c r="W112" i="2"/>
  <c r="AS82" i="1"/>
  <c r="AS81" i="1"/>
  <c r="K132" i="3"/>
  <c r="N132" i="3"/>
  <c r="AD132" i="3"/>
  <c r="H111" i="2"/>
  <c r="G132" i="3"/>
  <c r="O132" i="3"/>
  <c r="H131" i="3"/>
  <c r="O112" i="2"/>
  <c r="AD112" i="2"/>
  <c r="W132" i="3"/>
  <c r="I132" i="3"/>
  <c r="I112" i="2"/>
  <c r="E114" i="1"/>
  <c r="P132" i="3"/>
  <c r="G112" i="2"/>
  <c r="D111" i="2"/>
  <c r="X132" i="3"/>
  <c r="S132" i="3"/>
  <c r="K112" i="2"/>
  <c r="D132" i="3"/>
  <c r="D131" i="3"/>
  <c r="N112" i="2"/>
  <c r="X112" i="2"/>
  <c r="S112" i="2"/>
  <c r="E132" i="3"/>
  <c r="D112" i="2"/>
  <c r="Q111" i="1"/>
  <c r="E110" i="1"/>
  <c r="P110" i="1"/>
  <c r="O110" i="1"/>
  <c r="H111" i="1"/>
  <c r="Y111" i="1"/>
  <c r="L110" i="1"/>
  <c r="P111" i="1"/>
  <c r="H112" i="1"/>
  <c r="G131" i="3"/>
  <c r="E112" i="1"/>
  <c r="Q110" i="1"/>
  <c r="I112" i="1"/>
  <c r="O111" i="1"/>
  <c r="X110" i="1"/>
  <c r="E111" i="1"/>
  <c r="Y110" i="1"/>
  <c r="O112" i="1"/>
  <c r="I131" i="3"/>
  <c r="J131" i="3"/>
  <c r="G111" i="2"/>
  <c r="Q112" i="1"/>
  <c r="AO20" i="3"/>
  <c r="I111" i="2"/>
  <c r="J111" i="2"/>
  <c r="AL113" i="1"/>
  <c r="AJ113" i="1"/>
  <c r="AD113" i="1"/>
  <c r="AM113" i="1"/>
  <c r="Y112" i="1" l="1"/>
  <c r="V109" i="1"/>
  <c r="V110" i="1"/>
  <c r="V111" i="1"/>
  <c r="V112" i="1"/>
  <c r="U112" i="1"/>
  <c r="P112" i="1"/>
  <c r="K112" i="1"/>
  <c r="X112" i="1"/>
  <c r="AR83" i="1"/>
  <c r="F114" i="1"/>
  <c r="T132" i="3"/>
  <c r="U132" i="3"/>
  <c r="T112" i="2"/>
  <c r="U112" i="2"/>
  <c r="AO113" i="1"/>
  <c r="AI113" i="1"/>
  <c r="AG113" i="1"/>
  <c r="AE113" i="1"/>
  <c r="G114" i="1" l="1"/>
  <c r="AH113" i="1"/>
  <c r="AF113" i="1"/>
  <c r="E113" i="1"/>
  <c r="AC113" i="1"/>
  <c r="AK113" i="1"/>
  <c r="H114" i="1" l="1"/>
  <c r="I114" i="1" l="1"/>
  <c r="F113" i="1"/>
  <c r="J114" i="1" l="1"/>
  <c r="K114" i="1" l="1"/>
  <c r="G113" i="1"/>
  <c r="L114" i="1" l="1"/>
  <c r="H113" i="1"/>
  <c r="I113" i="1"/>
  <c r="J113" i="1"/>
  <c r="M114" i="1" l="1"/>
  <c r="K113" i="1"/>
  <c r="N114" i="1" l="1"/>
  <c r="L113" i="1"/>
  <c r="O114" i="1" l="1"/>
  <c r="P114" i="1" l="1"/>
  <c r="Q114" i="1" l="1"/>
  <c r="M113" i="1"/>
  <c r="N113" i="1"/>
  <c r="R114" i="1" l="1"/>
  <c r="P113" i="1"/>
  <c r="S114" i="1" l="1"/>
  <c r="O113" i="1"/>
  <c r="Q113" i="1"/>
  <c r="U114" i="1" l="1"/>
  <c r="R113" i="1"/>
  <c r="S113" i="1"/>
  <c r="V114" i="1" l="1"/>
  <c r="W114" i="1" l="1"/>
  <c r="U113" i="1"/>
  <c r="X114" i="1" l="1"/>
  <c r="V113" i="1"/>
  <c r="Y114" i="1" l="1"/>
  <c r="W113" i="1"/>
  <c r="Z114" i="1" l="1"/>
  <c r="AA114" i="1" l="1"/>
  <c r="X113" i="1"/>
  <c r="Y113" i="1"/>
  <c r="Z113" i="1" l="1"/>
  <c r="AA113" i="1" l="1"/>
  <c r="AB113" i="1" l="1"/>
</calcChain>
</file>

<file path=xl/sharedStrings.xml><?xml version="1.0" encoding="utf-8"?>
<sst xmlns="http://schemas.openxmlformats.org/spreadsheetml/2006/main" count="1261" uniqueCount="176">
  <si>
    <t>en millions de francs</t>
  </si>
  <si>
    <t>in Millionen Franken</t>
  </si>
  <si>
    <t>1984</t>
  </si>
  <si>
    <t>1985</t>
  </si>
  <si>
    <t>1986</t>
  </si>
  <si>
    <t>1987</t>
  </si>
  <si>
    <t>1988</t>
  </si>
  <si>
    <t>1989</t>
  </si>
  <si>
    <t>1990</t>
  </si>
  <si>
    <t>1991</t>
  </si>
  <si>
    <t>1992 </t>
  </si>
  <si>
    <t>1993 </t>
  </si>
  <si>
    <t>1994 </t>
  </si>
  <si>
    <t>1995 </t>
  </si>
  <si>
    <t>1996 </t>
  </si>
  <si>
    <t>2000</t>
  </si>
  <si>
    <t>2001</t>
  </si>
  <si>
    <t>2002</t>
  </si>
  <si>
    <t>2003</t>
  </si>
  <si>
    <t>2004</t>
  </si>
  <si>
    <t>2005</t>
  </si>
  <si>
    <t>2006</t>
  </si>
  <si>
    <t>2007</t>
  </si>
  <si>
    <t>2008</t>
  </si>
  <si>
    <t>2009</t>
  </si>
  <si>
    <t>2010</t>
  </si>
  <si>
    <t>2011</t>
  </si>
  <si>
    <t>2012</t>
  </si>
  <si>
    <t xml:space="preserve">   AF</t>
  </si>
  <si>
    <t xml:space="preserve">   FV</t>
  </si>
  <si>
    <t xml:space="preserve">   AAC</t>
  </si>
  <si>
    <t xml:space="preserve">   UVAL</t>
  </si>
  <si>
    <t xml:space="preserve">  AANP</t>
  </si>
  <si>
    <t xml:space="preserve">   NBUV</t>
  </si>
  <si>
    <t>Provisions techniques</t>
  </si>
  <si>
    <t>Versicherungstechnische Rückstellungen</t>
  </si>
  <si>
    <t xml:space="preserve">   Provisions pour prestations à long terme</t>
  </si>
  <si>
    <t xml:space="preserve">   Rückstellungen für Langfristleistungen</t>
  </si>
  <si>
    <t xml:space="preserve">   Provisions pour prestations à court terme</t>
  </si>
  <si>
    <t xml:space="preserve">   Rückstellungen für Kurzfristleistungen</t>
  </si>
  <si>
    <t>Provisions pour risques sur placement de capitaux</t>
  </si>
  <si>
    <t>Rückstellungen für Risiken aus Kapitalanlagen</t>
  </si>
  <si>
    <t>Réserves selon OLAA 111.1 et OLAA 111.3</t>
  </si>
  <si>
    <t>Reserven nach UVV 111.1 und UVV 111.3</t>
  </si>
  <si>
    <t>2013</t>
  </si>
  <si>
    <t>2014</t>
  </si>
  <si>
    <t xml:space="preserve">   AANP</t>
  </si>
  <si>
    <t xml:space="preserve">   AAP</t>
  </si>
  <si>
    <t xml:space="preserve">   BUV</t>
  </si>
  <si>
    <t>nach Versicherungsart: 
   BUV</t>
  </si>
  <si>
    <t>Kurzfristleistungen</t>
  </si>
  <si>
    <t>Langfristleistungen</t>
  </si>
  <si>
    <t>par type d’assurance : 
   AAP</t>
  </si>
  <si>
    <t>2015</t>
  </si>
  <si>
    <t>2016</t>
  </si>
  <si>
    <t>Prestations de longue durée</t>
  </si>
  <si>
    <t>2017</t>
  </si>
  <si>
    <t>Rückstellung für Änderung der Rechnungsgrundlagen</t>
  </si>
  <si>
    <t>Provisions pour modification des normes comptables</t>
  </si>
  <si>
    <t>2018</t>
  </si>
  <si>
    <t>Weitere Rückstellungen und Reserven</t>
  </si>
  <si>
    <t>Autres provisions et réserves</t>
  </si>
  <si>
    <r>
      <t>2019</t>
    </r>
    <r>
      <rPr>
        <b/>
        <vertAlign val="superscript"/>
        <sz val="10"/>
        <rFont val="Arial"/>
        <family val="2"/>
      </rPr>
      <t>8</t>
    </r>
  </si>
  <si>
    <t>1</t>
  </si>
  <si>
    <t>2</t>
  </si>
  <si>
    <t>3</t>
  </si>
  <si>
    <t>4</t>
  </si>
  <si>
    <t>5</t>
  </si>
  <si>
    <t>6</t>
  </si>
  <si>
    <t>7</t>
  </si>
  <si>
    <t>Regresseinnahmen</t>
  </si>
  <si>
    <t>Produit des actions récursoires</t>
  </si>
  <si>
    <t>Kapitalkosten</t>
  </si>
  <si>
    <t>nach Leistungsart: 
   Heilungskosten</t>
  </si>
  <si>
    <t>par type de prestation : 
   Frais de traitement</t>
  </si>
  <si>
    <t>nach Leistungsart: 
   Renten und Kapitalleistungen an Invalide</t>
  </si>
  <si>
    <t>par type de prestation : 
   Rentes et prestations en capital aux invalides</t>
  </si>
  <si>
    <t>Prévention des accidents</t>
  </si>
  <si>
    <t>Unfallverhütungsbeiträge</t>
  </si>
  <si>
    <t>Übrige Ausgaben</t>
  </si>
  <si>
    <t>Autres dépenses</t>
  </si>
  <si>
    <t>Constitution de provisions et de réserves</t>
  </si>
  <si>
    <t>Gains (-) ou pertes (+) des assureurs</t>
  </si>
  <si>
    <t>Gewinne (-) bzw. Verluste (+) der Versicherer</t>
  </si>
  <si>
    <t>Verwaltungs- und Schadenbearbeitungskosten</t>
  </si>
  <si>
    <t>Rückstellungs- und Reservebildung</t>
  </si>
  <si>
    <t>Frais d’administration et de traitement des sinistres</t>
  </si>
  <si>
    <t>2020</t>
  </si>
  <si>
    <t>Renten und Kapitalleistungen an Hinterlassene</t>
  </si>
  <si>
    <t>2021</t>
  </si>
  <si>
    <t>2022</t>
  </si>
  <si>
    <t>Veränderungsraten</t>
  </si>
  <si>
    <t>Finanzen der UV</t>
  </si>
  <si>
    <t>Diese Tabelle ist verknüpft mit den DB Finanzen der einzelnen SV-Zweige und dient als Quelle für die Übersichtsgrafiken 1 und 2 in der SVS.</t>
  </si>
  <si>
    <t>Einnahmen, Ausgaben, Kapital und Rechnungssaldo der UV ab 1984</t>
  </si>
  <si>
    <t>Constitution de provisions et réserves</t>
  </si>
  <si>
    <t>–</t>
  </si>
  <si>
    <t>Gewinne bzw. Verluste der Versicherer</t>
  </si>
  <si>
    <t>Gains resp. pertes des assureurs</t>
  </si>
  <si>
    <t xml:space="preserve">   Kantone</t>
  </si>
  <si>
    <t xml:space="preserve">   cantons</t>
  </si>
  <si>
    <t xml:space="preserve">   Bund</t>
  </si>
  <si>
    <t xml:space="preserve">   fédérales</t>
  </si>
  <si>
    <t>UV 2.0
Überblick Finanzen</t>
  </si>
  <si>
    <t>AA 2.0
Aperçu des finances</t>
  </si>
  <si>
    <t>AA 2.1
Finances</t>
  </si>
  <si>
    <t>UV 2.1
Finanzen</t>
  </si>
  <si>
    <t>Prämien Betriebe: BUV</t>
  </si>
  <si>
    <t>Prämien Versicherte: NBUV</t>
  </si>
  <si>
    <t>Primes entreprises : AAP</t>
  </si>
  <si>
    <t>Primes assurés : AANP</t>
  </si>
  <si>
    <t>Primes assurés : AF</t>
  </si>
  <si>
    <t>Primes assurés : AAC</t>
  </si>
  <si>
    <t>Primes assurés : AA AI</t>
  </si>
  <si>
    <t>Prämien Versicherte: FV</t>
  </si>
  <si>
    <t>Prämien Versicherte: UVAL</t>
  </si>
  <si>
    <t>Prämien Versicherte: UV IV</t>
  </si>
  <si>
    <t>Taggelder</t>
  </si>
  <si>
    <t>Indemnités journalières</t>
  </si>
  <si>
    <t>Teuerungszulagen an Rentner</t>
  </si>
  <si>
    <t>AA AI</t>
  </si>
  <si>
    <t>UV IV</t>
  </si>
  <si>
    <t>…</t>
  </si>
  <si>
    <t>In Millionen Franken</t>
  </si>
  <si>
    <t>En millions de francs</t>
  </si>
  <si>
    <t>Rentes et prestations en capital aux survivants</t>
  </si>
  <si>
    <t>Allocations de renchérissement aux rentiers</t>
  </si>
  <si>
    <t>Coûts du capital</t>
  </si>
  <si>
    <t>2023</t>
  </si>
  <si>
    <t>Prestations de courte durée</t>
  </si>
  <si>
    <t>TV 2022/2023</t>
  </si>
  <si>
    <t>VR 2022/2023</t>
  </si>
  <si>
    <t>Ø TV 2013–2023</t>
  </si>
  <si>
    <t>Ø VR 2013–2023</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</si>
  <si>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</si>
  <si>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</si>
  <si>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</si>
  <si>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</si>
  <si>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</si>
  <si>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</si>
  <si>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</si>
  <si>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</si>
  <si>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</si>
  <si>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</si>
  <si>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</si>
  <si>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</si>
  <si>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</si>
  <si>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</si>
  <si>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</si>
  <si>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</si>
  <si>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Prestations sociales</t>
  </si>
  <si>
    <t>Sozialleistungen</t>
  </si>
  <si>
    <t>Frais d'administration et de gestion</t>
  </si>
  <si>
    <t>Verwaltungs- und Durchführungskosten</t>
  </si>
  <si>
    <t>Übrige Ausgaben </t>
  </si>
  <si>
    <t>Dépenses</t>
  </si>
  <si>
    <t>Ausgaben</t>
  </si>
  <si>
    <t>Résultat de répartition</t>
  </si>
  <si>
    <t xml:space="preserve">Umlageergebnis </t>
  </si>
  <si>
    <t>Résultat CGAS</t>
  </si>
  <si>
    <t>GRSV-Ergebnis</t>
  </si>
  <si>
    <t>Résultat d'exploitation</t>
  </si>
  <si>
    <t>Betriebsergebnis</t>
  </si>
  <si>
    <t>Capital</t>
  </si>
  <si>
    <t>Kapital</t>
  </si>
  <si>
    <t>AA 2.0
Recettes (résultat d’exploitation) et dépenses, taux de variation</t>
  </si>
  <si>
    <t>UV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</si>
  <si>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</si>
  <si>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</si>
  <si>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</si>
  <si>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</si>
  <si>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</si>
  <si>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AA 2.2
Les finances dans le détail</t>
  </si>
  <si>
    <t>UV 2.2
Finanzen im Detail</t>
  </si>
  <si>
    <t xml:space="preserve">–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</si>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</sst>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quot;CHF&quot;\ * #,##0.00_ ;_ &quot;CHF&quot;\ * \-#,##0.00_ ;_ &quot;CHF&quot;\ * &quot;-&quot;??_ ;_ @_ "/>
    <numFmt numFmtId="43" formatCode="_ * #,##0.00_ ;_ * \-#,##0.00_ ;_ * &quot;-&quot;??_ ;_ @_ "/>
    <numFmt numFmtId="164" formatCode="#,##0.0"/>
    <numFmt numFmtId="165" formatCode="0.0%"/>
    <numFmt numFmtId="166" formatCode="0.00000"/>
    <numFmt numFmtId="167" formatCode="#\ ###\ ###\ ##0"/>
    <numFmt numFmtId="168" formatCode="0."/>
    <numFmt numFmtId="169" formatCode="#,##0.0;@"/>
    <numFmt numFmtId="170" formatCode="0.000000."/>
    <numFmt numFmtId="171" formatCode="#,##0.00000000"/>
    <numFmt numFmtId="172" formatCode="_ * #,##0.0000000_ ;_ * \-#,##0.0000000_ ;_ * &quot;-&quot;??_ ;_ @_ "/>
    <numFmt numFmtId="173" formatCode="_ * #,##0.000000_ ;_ * \-#,##0.000000_ ;_ * &quot;-&quot;??_ ;_ @_ "/>
    <numFmt numFmtId="174" formatCode="_ * #,##0.000_ ;_ * \-#,##0.000_ ;_ * &quot;-&quot;??_ ;_ @_ "/>
    <numFmt numFmtId="175" formatCode="#\ ##0\ ;@\ "/>
    <numFmt numFmtId="176" formatCode="#,##0.000"/>
    <numFmt numFmtId="177" formatCode="0.00000%"/>
    <numFmt numFmtId="178" formatCode="#,##0.000000;@"/>
    <numFmt numFmtId="179" formatCode="#,##0;@"/>
    <numFmt numFmtId="180" formatCode="0.0%;@"/>
    <numFmt numFmtId="181" formatCode="#,##0.00000"/>
  </numFmts>
  <fonts count="32">
    <font>
      <sz val="11"/>
      <color theme="1"/>
      <name val="Arial"/>
      <family val="2"/>
    </font>
    <font>
      <sz val="11"/>
      <color theme="1"/>
      <name val="Arial"/>
      <family val="2"/>
    </font>
    <font>
      <sz val="9"/>
      <name val="Helv"/>
    </font>
    <font>
      <b/>
      <sz val="14"/>
      <name val="Arial"/>
      <family val="2"/>
    </font>
    <font>
      <sz val="9"/>
      <name val="Arial"/>
      <family val="2"/>
    </font>
    <font>
      <sz val="10"/>
      <name val="Arial"/>
      <family val="2"/>
    </font>
    <font>
      <b/>
      <sz val="10"/>
      <name val="Arial"/>
      <family val="2"/>
    </font>
    <font>
      <b/>
      <vertAlign val="superscript"/>
      <sz val="10"/>
      <name val="Arial"/>
      <family val="2"/>
    </font>
    <font>
      <b/>
      <sz val="9"/>
      <name val="Arial"/>
      <family val="2"/>
    </font>
    <font>
      <i/>
      <sz val="10"/>
      <name val="Arial"/>
      <family val="2"/>
    </font>
    <font>
      <i/>
      <sz val="9"/>
      <name val="Arial"/>
      <family val="2"/>
    </font>
    <font>
      <sz val="10"/>
      <name val="Geneva"/>
    </font>
    <font>
      <sz val="8"/>
      <name val="Arial"/>
      <family val="2"/>
    </font>
    <font>
      <i/>
      <sz val="8"/>
      <name val="Arial"/>
      <family val="2"/>
    </font>
    <font>
      <sz val="10"/>
      <color indexed="8"/>
      <name val="55 Helvetica Roman"/>
    </font>
    <font>
      <b/>
      <sz val="12"/>
      <color indexed="8"/>
      <name val="55 Helvetica Roman"/>
    </font>
    <font>
      <sz val="10"/>
      <color indexed="8"/>
      <name val="Arial"/>
      <family val="2"/>
    </font>
    <font>
      <sz val="10"/>
      <name val="55 Helvetica Roman"/>
    </font>
    <font>
      <b/>
      <sz val="12"/>
      <name val="55 Helvetica Roman"/>
    </font>
    <font>
      <b/>
      <i/>
      <sz val="10"/>
      <name val="55 Helvetica Roman"/>
    </font>
    <font>
      <sz val="10"/>
      <name val="Helv"/>
    </font>
    <font>
      <sz val="10"/>
      <color indexed="8"/>
      <name val="Helv"/>
    </font>
    <font>
      <b/>
      <sz val="10"/>
      <name val="55 Helvetica Roman"/>
    </font>
    <font>
      <b/>
      <sz val="18"/>
      <name val="Helv"/>
    </font>
    <font>
      <b/>
      <sz val="18"/>
      <color indexed="8"/>
      <name val="Helv"/>
    </font>
    <font>
      <sz val="18"/>
      <name val="55 Helvetica Roman"/>
    </font>
    <font>
      <sz val="11"/>
      <name val="Arial"/>
      <family val="2"/>
    </font>
    <font>
      <sz val="12"/>
      <name val="55 Helvetica Roman"/>
    </font>
    <font>
      <b/>
      <sz val="8"/>
      <name val="Arial"/>
      <family val="2"/>
    </font>
    <font>
      <sz val="12"/>
      <name val="Arial"/>
      <family val="2"/>
    </font>
    <font>
      <sz val="18"/>
      <name val="Arial"/>
      <family val="2"/>
    </font>
    <font>
      <b/>
      <sz val="26"/>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14">
    <xf numFmtId="0" fontId="0" fillId="0" borderId="0"/>
    <xf numFmtId="9" fontId="1" fillId="0" borderId="0" applyFont="0" applyFill="0" applyBorder="0" applyAlignment="0" applyProtection="0"/>
    <xf numFmtId="0" fontId="2" fillId="0" borderId="0"/>
    <xf numFmtId="0" fontId="11" fillId="0" borderId="0"/>
    <xf numFmtId="9" fontId="2"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 fillId="0" borderId="0" applyFont="0" applyFill="0" applyBorder="0" applyAlignment="0" applyProtection="0"/>
    <xf numFmtId="0" fontId="5" fillId="0" borderId="0"/>
    <xf numFmtId="9" fontId="5" fillId="0" borderId="0" applyFont="0" applyFill="0" applyBorder="0" applyAlignment="0" applyProtection="0"/>
    <xf numFmtId="0" fontId="11" fillId="0" borderId="0"/>
    <xf numFmtId="0" fontId="27" fillId="0" borderId="0"/>
    <xf numFmtId="0" fontId="27" fillId="0" borderId="0"/>
  </cellStyleXfs>
  <cellXfs count="150">
    <xf numFmtId="0" fontId="0" fillId="0" borderId="0" xfId="0"/>
    <xf numFmtId="165" fontId="5" fillId="0" borderId="0" xfId="1" applyNumberFormat="1" applyFont="1" applyFill="1"/>
    <xf numFmtId="165" fontId="5" fillId="0" borderId="0" xfId="4" applyNumberFormat="1" applyFont="1" applyFill="1"/>
    <xf numFmtId="43" fontId="4" fillId="0" borderId="0" xfId="8" applyFont="1" applyFill="1"/>
    <xf numFmtId="172" fontId="4" fillId="0" borderId="0" xfId="8" applyNumberFormat="1" applyFont="1" applyFill="1"/>
    <xf numFmtId="49" fontId="5" fillId="0" borderId="2" xfId="3" applyNumberFormat="1" applyFont="1" applyBorder="1"/>
    <xf numFmtId="0" fontId="5" fillId="0" borderId="0" xfId="9"/>
    <xf numFmtId="165" fontId="5" fillId="0" borderId="0" xfId="9" applyNumberFormat="1"/>
    <xf numFmtId="173" fontId="5" fillId="0" borderId="0" xfId="8" applyNumberFormat="1" applyFont="1"/>
    <xf numFmtId="173" fontId="5" fillId="0" borderId="0" xfId="8" applyNumberFormat="1" applyFont="1" applyFill="1"/>
    <xf numFmtId="0" fontId="14" fillId="0" borderId="0" xfId="3" applyFont="1"/>
    <xf numFmtId="174" fontId="5" fillId="0" borderId="0" xfId="8" applyNumberFormat="1" applyFont="1"/>
    <xf numFmtId="0" fontId="15" fillId="0" borderId="0" xfId="3" applyFont="1" applyAlignment="1">
      <alignment horizontal="right" vertical="center"/>
    </xf>
    <xf numFmtId="0" fontId="6" fillId="0" borderId="0" xfId="9" applyFont="1"/>
    <xf numFmtId="164" fontId="5" fillId="0" borderId="0" xfId="9" applyNumberFormat="1"/>
    <xf numFmtId="0" fontId="16" fillId="0" borderId="0" xfId="9" applyFont="1"/>
    <xf numFmtId="175" fontId="5" fillId="0" borderId="0" xfId="9" applyNumberFormat="1"/>
    <xf numFmtId="176" fontId="5" fillId="0" borderId="0" xfId="9" applyNumberFormat="1"/>
    <xf numFmtId="0" fontId="17" fillId="0" borderId="0" xfId="3" applyFont="1"/>
    <xf numFmtId="0" fontId="18" fillId="0" borderId="0" xfId="9" applyFont="1" applyAlignment="1">
      <alignment horizontal="right"/>
    </xf>
    <xf numFmtId="0" fontId="18" fillId="0" borderId="0" xfId="3" applyFont="1" applyAlignment="1">
      <alignment horizontal="right" vertical="center"/>
    </xf>
    <xf numFmtId="0" fontId="19" fillId="0" borderId="0" xfId="3" applyFont="1" applyAlignment="1">
      <alignment horizontal="right" vertical="center"/>
    </xf>
    <xf numFmtId="0" fontId="20" fillId="0" borderId="0" xfId="3" applyFont="1" applyAlignment="1">
      <alignment horizontal="left"/>
    </xf>
    <xf numFmtId="0" fontId="21" fillId="0" borderId="0" xfId="3" applyFont="1" applyAlignment="1">
      <alignment horizontal="left"/>
    </xf>
    <xf numFmtId="0" fontId="22" fillId="0" borderId="0" xfId="3" applyFont="1" applyAlignment="1">
      <alignment horizontal="left"/>
    </xf>
    <xf numFmtId="0" fontId="17" fillId="0" borderId="0" xfId="3" applyFont="1" applyAlignment="1">
      <alignment horizontal="left"/>
    </xf>
    <xf numFmtId="0" fontId="5" fillId="0" borderId="0" xfId="9" applyAlignment="1">
      <alignment vertical="center"/>
    </xf>
    <xf numFmtId="0" fontId="20" fillId="0" borderId="0" xfId="3" applyFont="1" applyAlignment="1">
      <alignment vertical="center"/>
    </xf>
    <xf numFmtId="0" fontId="23" fillId="0" borderId="0" xfId="3" applyFont="1" applyAlignment="1">
      <alignment vertical="center"/>
    </xf>
    <xf numFmtId="0" fontId="5" fillId="0" borderId="0" xfId="9" applyAlignment="1">
      <alignment horizontal="right"/>
    </xf>
    <xf numFmtId="0" fontId="24" fillId="0" borderId="0" xfId="3" applyFont="1" applyAlignment="1">
      <alignment vertical="center"/>
    </xf>
    <xf numFmtId="0" fontId="25" fillId="0" borderId="0" xfId="3" applyFont="1" applyAlignment="1">
      <alignment vertical="center"/>
    </xf>
    <xf numFmtId="0" fontId="5" fillId="0" borderId="0" xfId="9" applyAlignment="1">
      <alignment horizontal="left" wrapText="1"/>
    </xf>
    <xf numFmtId="49" fontId="3" fillId="0" borderId="0" xfId="3" applyNumberFormat="1" applyFont="1" applyAlignment="1">
      <alignment horizontal="left" vertical="top" wrapText="1"/>
    </xf>
    <xf numFmtId="49" fontId="5" fillId="0" borderId="0" xfId="9" applyNumberFormat="1" applyAlignment="1">
      <alignment horizontal="left" vertical="top"/>
    </xf>
    <xf numFmtId="49" fontId="12" fillId="0" borderId="0" xfId="3" applyNumberFormat="1" applyFont="1" applyAlignment="1">
      <alignment horizontal="left" wrapText="1"/>
    </xf>
    <xf numFmtId="165" fontId="0" fillId="0" borderId="0" xfId="10" applyNumberFormat="1" applyFont="1" applyFill="1"/>
    <xf numFmtId="49" fontId="5" fillId="0" borderId="0" xfId="9" applyNumberFormat="1" applyAlignment="1">
      <alignment horizontal="right" vertical="top"/>
    </xf>
    <xf numFmtId="49" fontId="5" fillId="0" borderId="0" xfId="9" applyNumberFormat="1" applyAlignment="1">
      <alignment horizontal="left" vertical="top" wrapText="1"/>
    </xf>
    <xf numFmtId="165" fontId="5" fillId="0" borderId="0" xfId="10" applyNumberFormat="1" applyFont="1" applyFill="1" applyBorder="1" applyAlignment="1">
      <alignment horizontal="right"/>
    </xf>
    <xf numFmtId="177" fontId="5" fillId="0" borderId="0" xfId="10" applyNumberFormat="1" applyFont="1" applyFill="1" applyBorder="1" applyAlignment="1">
      <alignment horizontal="right"/>
    </xf>
    <xf numFmtId="0" fontId="3" fillId="0" borderId="8" xfId="9" applyFont="1" applyBorder="1" applyAlignment="1">
      <alignment wrapText="1"/>
    </xf>
    <xf numFmtId="0" fontId="3" fillId="0" borderId="0" xfId="9" applyFont="1" applyAlignment="1">
      <alignment wrapText="1"/>
    </xf>
    <xf numFmtId="0" fontId="30" fillId="0" borderId="0" xfId="13" applyFont="1" applyAlignment="1">
      <alignment vertical="center"/>
    </xf>
    <xf numFmtId="0" fontId="29" fillId="0" borderId="0" xfId="13" applyFont="1"/>
    <xf numFmtId="0" fontId="26" fillId="0" borderId="0" xfId="9" applyFont="1"/>
    <xf numFmtId="2" fontId="28" fillId="0" borderId="1" xfId="13" applyNumberFormat="1" applyFont="1" applyBorder="1" applyAlignment="1">
      <alignment horizontal="right" vertical="center" wrapText="1"/>
    </xf>
    <xf numFmtId="0" fontId="6" fillId="0" borderId="1" xfId="13" applyFont="1" applyBorder="1" applyAlignment="1">
      <alignment horizontal="center" vertical="center"/>
    </xf>
    <xf numFmtId="49" fontId="5" fillId="0" borderId="8" xfId="3" applyNumberFormat="1" applyFont="1" applyBorder="1"/>
    <xf numFmtId="49" fontId="5" fillId="0" borderId="7" xfId="3" applyNumberFormat="1" applyFont="1" applyBorder="1"/>
    <xf numFmtId="49" fontId="12" fillId="0" borderId="0" xfId="3" applyNumberFormat="1" applyFont="1"/>
    <xf numFmtId="179" fontId="5" fillId="0" borderId="0" xfId="11" applyNumberFormat="1" applyFont="1" applyAlignment="1">
      <alignment horizontal="right"/>
    </xf>
    <xf numFmtId="165" fontId="5" fillId="0" borderId="3" xfId="10" applyNumberFormat="1" applyFont="1" applyFill="1" applyBorder="1" applyAlignment="1">
      <alignment horizontal="right"/>
    </xf>
    <xf numFmtId="178" fontId="26" fillId="0" borderId="0" xfId="9" applyNumberFormat="1" applyFont="1"/>
    <xf numFmtId="49" fontId="9" fillId="0" borderId="8" xfId="3" applyNumberFormat="1" applyFont="1" applyBorder="1" applyAlignment="1">
      <alignment horizontal="left"/>
    </xf>
    <xf numFmtId="49" fontId="9" fillId="0" borderId="2" xfId="3" applyNumberFormat="1" applyFont="1" applyBorder="1" applyAlignment="1">
      <alignment horizontal="left"/>
    </xf>
    <xf numFmtId="49" fontId="13" fillId="0" borderId="0" xfId="3" applyNumberFormat="1" applyFont="1" applyAlignment="1">
      <alignment horizontal="left"/>
    </xf>
    <xf numFmtId="49" fontId="5" fillId="0" borderId="2" xfId="12" applyNumberFormat="1" applyFont="1" applyBorder="1" applyAlignment="1">
      <alignment horizontal="left"/>
    </xf>
    <xf numFmtId="49" fontId="12" fillId="0" borderId="0" xfId="12" applyNumberFormat="1" applyFont="1" applyAlignment="1">
      <alignment horizontal="left"/>
    </xf>
    <xf numFmtId="49" fontId="6" fillId="0" borderId="2" xfId="12" applyNumberFormat="1" applyFont="1" applyBorder="1" applyAlignment="1">
      <alignment horizontal="left"/>
    </xf>
    <xf numFmtId="179" fontId="6" fillId="0" borderId="0" xfId="11" applyNumberFormat="1" applyFont="1" applyAlignment="1">
      <alignment horizontal="right"/>
    </xf>
    <xf numFmtId="165" fontId="6" fillId="0" borderId="3" xfId="10" applyNumberFormat="1" applyFont="1" applyFill="1" applyBorder="1" applyAlignment="1">
      <alignment horizontal="right"/>
    </xf>
    <xf numFmtId="49" fontId="6" fillId="0" borderId="6" xfId="11" applyNumberFormat="1" applyFont="1" applyBorder="1" applyAlignment="1">
      <alignment horizontal="left"/>
    </xf>
    <xf numFmtId="49" fontId="12" fillId="0" borderId="4" xfId="11" applyNumberFormat="1" applyFont="1" applyBorder="1" applyAlignment="1">
      <alignment horizontal="left"/>
    </xf>
    <xf numFmtId="179" fontId="6" fillId="0" borderId="4" xfId="11" applyNumberFormat="1" applyFont="1" applyBorder="1" applyAlignment="1">
      <alignment horizontal="right"/>
    </xf>
    <xf numFmtId="165" fontId="6" fillId="0" borderId="5" xfId="10" applyNumberFormat="1" applyFont="1" applyFill="1" applyBorder="1" applyAlignment="1">
      <alignment horizontal="right"/>
    </xf>
    <xf numFmtId="49" fontId="5" fillId="0" borderId="0" xfId="3" applyNumberFormat="1" applyFont="1"/>
    <xf numFmtId="0" fontId="3" fillId="0" borderId="0" xfId="3" applyFont="1" applyAlignment="1">
      <alignment horizontal="left" vertical="top" wrapText="1"/>
    </xf>
    <xf numFmtId="0" fontId="31" fillId="0" borderId="0" xfId="9" applyFont="1"/>
    <xf numFmtId="1" fontId="5" fillId="0" borderId="1" xfId="9" applyNumberFormat="1" applyBorder="1" applyAlignment="1">
      <alignment vertical="center"/>
    </xf>
    <xf numFmtId="0" fontId="26" fillId="0" borderId="0" xfId="0" applyFont="1"/>
    <xf numFmtId="0" fontId="3" fillId="0" borderId="0" xfId="2" applyFont="1" applyAlignment="1">
      <alignment horizontal="left" vertical="top" wrapText="1"/>
    </xf>
    <xf numFmtId="49" fontId="3" fillId="0" borderId="0" xfId="2" applyNumberFormat="1" applyFont="1" applyAlignment="1">
      <alignment horizontal="left" vertical="top" wrapText="1"/>
    </xf>
    <xf numFmtId="0" fontId="6" fillId="0" borderId="1" xfId="2" applyFont="1" applyBorder="1" applyAlignment="1">
      <alignment horizontal="right" wrapText="1"/>
    </xf>
    <xf numFmtId="0" fontId="4" fillId="0" borderId="0" xfId="2" applyFont="1"/>
    <xf numFmtId="49" fontId="5" fillId="0" borderId="1" xfId="2" applyNumberFormat="1" applyFont="1" applyBorder="1" applyAlignment="1">
      <alignment horizontal="left" vertical="center"/>
    </xf>
    <xf numFmtId="49" fontId="5" fillId="0" borderId="0" xfId="2" applyNumberFormat="1" applyFont="1" applyAlignment="1">
      <alignment horizontal="left" vertical="center"/>
    </xf>
    <xf numFmtId="49" fontId="6" fillId="0" borderId="1" xfId="2" applyNumberFormat="1" applyFont="1" applyBorder="1" applyAlignment="1">
      <alignment horizontal="right" vertical="center"/>
    </xf>
    <xf numFmtId="0" fontId="6" fillId="0" borderId="1" xfId="2" applyFont="1" applyBorder="1" applyAlignment="1">
      <alignment horizontal="right" vertical="center" wrapText="1"/>
    </xf>
    <xf numFmtId="49" fontId="6" fillId="0" borderId="7" xfId="2" applyNumberFormat="1" applyFont="1" applyBorder="1" applyAlignment="1">
      <alignment horizontal="left" wrapText="1"/>
    </xf>
    <xf numFmtId="49" fontId="12" fillId="0" borderId="8" xfId="2" applyNumberFormat="1" applyFont="1" applyBorder="1" applyAlignment="1">
      <alignment horizontal="left" vertical="top" wrapText="1"/>
    </xf>
    <xf numFmtId="3" fontId="6" fillId="0" borderId="0" xfId="2" applyNumberFormat="1" applyFont="1" applyAlignment="1">
      <alignment horizontal="right"/>
    </xf>
    <xf numFmtId="165" fontId="8" fillId="0" borderId="3" xfId="2" applyNumberFormat="1" applyFont="1" applyBorder="1"/>
    <xf numFmtId="0" fontId="8" fillId="0" borderId="0" xfId="2" applyFont="1"/>
    <xf numFmtId="166" fontId="8" fillId="0" borderId="0" xfId="2" applyNumberFormat="1" applyFont="1"/>
    <xf numFmtId="49" fontId="5" fillId="0" borderId="2" xfId="0" applyNumberFormat="1" applyFont="1" applyBorder="1" applyAlignment="1">
      <alignment horizontal="left" indent="1"/>
    </xf>
    <xf numFmtId="49" fontId="12" fillId="0" borderId="8" xfId="2" applyNumberFormat="1" applyFont="1" applyBorder="1" applyAlignment="1">
      <alignment horizontal="left" vertical="top"/>
    </xf>
    <xf numFmtId="3" fontId="5" fillId="0" borderId="0" xfId="2" applyNumberFormat="1" applyFont="1" applyAlignment="1">
      <alignment horizontal="right"/>
    </xf>
    <xf numFmtId="165" fontId="4" fillId="0" borderId="3" xfId="2" applyNumberFormat="1" applyFont="1" applyBorder="1"/>
    <xf numFmtId="165" fontId="4" fillId="0" borderId="3" xfId="2" applyNumberFormat="1" applyFont="1" applyBorder="1" applyAlignment="1">
      <alignment horizontal="right"/>
    </xf>
    <xf numFmtId="49" fontId="6" fillId="0" borderId="2" xfId="2" applyNumberFormat="1" applyFont="1" applyBorder="1" applyAlignment="1">
      <alignment horizontal="left"/>
    </xf>
    <xf numFmtId="0" fontId="6" fillId="0" borderId="0" xfId="2" applyFont="1"/>
    <xf numFmtId="49" fontId="5" fillId="0" borderId="2" xfId="0" applyNumberFormat="1" applyFont="1" applyBorder="1" applyAlignment="1">
      <alignment horizontal="left" vertical="top" indent="1"/>
    </xf>
    <xf numFmtId="49" fontId="12" fillId="0" borderId="8" xfId="0" applyNumberFormat="1" applyFont="1" applyBorder="1" applyAlignment="1">
      <alignment horizontal="right" vertical="top" indent="1"/>
    </xf>
    <xf numFmtId="3" fontId="5" fillId="0" borderId="0" xfId="0" applyNumberFormat="1" applyFont="1" applyAlignment="1">
      <alignment horizontal="right" vertical="top"/>
    </xf>
    <xf numFmtId="180" fontId="5" fillId="0" borderId="2" xfId="0" applyNumberFormat="1" applyFont="1" applyBorder="1" applyAlignment="1">
      <alignment horizontal="right" vertical="top"/>
    </xf>
    <xf numFmtId="180" fontId="6" fillId="0" borderId="3" xfId="0" applyNumberFormat="1" applyFont="1" applyBorder="1" applyAlignment="1">
      <alignment horizontal="right" vertical="top"/>
    </xf>
    <xf numFmtId="180" fontId="6" fillId="0" borderId="0" xfId="0" applyNumberFormat="1" applyFont="1" applyAlignment="1">
      <alignment horizontal="left" vertical="top" indent="1"/>
    </xf>
    <xf numFmtId="0" fontId="26" fillId="0" borderId="0" xfId="0" applyFont="1" applyAlignment="1">
      <alignment horizontal="left" vertical="top" indent="1"/>
    </xf>
    <xf numFmtId="0" fontId="5" fillId="0" borderId="2" xfId="2" applyFont="1" applyBorder="1" applyAlignment="1">
      <alignment horizontal="left" vertical="center" wrapText="1" indent="2"/>
    </xf>
    <xf numFmtId="49" fontId="5" fillId="0" borderId="2" xfId="2" applyNumberFormat="1" applyFont="1" applyBorder="1" applyAlignment="1">
      <alignment horizontal="left" wrapText="1" indent="2"/>
    </xf>
    <xf numFmtId="0" fontId="5" fillId="0" borderId="0" xfId="2" applyFont="1" applyAlignment="1">
      <alignment horizontal="left" vertical="center"/>
    </xf>
    <xf numFmtId="0" fontId="5" fillId="0" borderId="2" xfId="2" applyFont="1" applyBorder="1" applyAlignment="1">
      <alignment horizontal="left" vertical="center" indent="2"/>
    </xf>
    <xf numFmtId="49" fontId="5" fillId="0" borderId="2" xfId="2" applyNumberFormat="1" applyFont="1" applyBorder="1" applyAlignment="1">
      <alignment horizontal="left" indent="2"/>
    </xf>
    <xf numFmtId="49" fontId="5" fillId="0" borderId="2" xfId="2" applyNumberFormat="1" applyFont="1" applyBorder="1" applyAlignment="1">
      <alignment horizontal="left" indent="3"/>
    </xf>
    <xf numFmtId="0" fontId="5" fillId="0" borderId="2" xfId="0" applyFont="1" applyBorder="1" applyAlignment="1">
      <alignment horizontal="left" wrapText="1" indent="2"/>
    </xf>
    <xf numFmtId="49" fontId="5" fillId="0" borderId="2" xfId="0" applyNumberFormat="1" applyFont="1" applyBorder="1" applyAlignment="1">
      <alignment horizontal="left" vertical="top" wrapText="1" indent="2"/>
    </xf>
    <xf numFmtId="49" fontId="5" fillId="0" borderId="2" xfId="0" applyNumberFormat="1" applyFont="1" applyBorder="1" applyAlignment="1">
      <alignment horizontal="left" indent="2"/>
    </xf>
    <xf numFmtId="49" fontId="13" fillId="0" borderId="8" xfId="0" applyNumberFormat="1" applyFont="1" applyBorder="1" applyAlignment="1">
      <alignment horizontal="left" vertical="top"/>
    </xf>
    <xf numFmtId="3" fontId="9" fillId="0" borderId="0" xfId="2" applyNumberFormat="1" applyFont="1" applyAlignment="1">
      <alignment horizontal="right"/>
    </xf>
    <xf numFmtId="0" fontId="10" fillId="0" borderId="0" xfId="2" applyFont="1"/>
    <xf numFmtId="0" fontId="9" fillId="0" borderId="0" xfId="2" applyFont="1"/>
    <xf numFmtId="0" fontId="5" fillId="0" borderId="2" xfId="0" applyFont="1" applyBorder="1" applyAlignment="1">
      <alignment horizontal="left" indent="2"/>
    </xf>
    <xf numFmtId="49" fontId="5" fillId="0" borderId="2" xfId="0" applyNumberFormat="1" applyFont="1" applyBorder="1" applyAlignment="1">
      <alignment horizontal="left" vertical="top" indent="3"/>
    </xf>
    <xf numFmtId="49" fontId="12" fillId="0" borderId="8" xfId="0" applyNumberFormat="1" applyFont="1" applyBorder="1" applyAlignment="1">
      <alignment horizontal="left" vertical="top"/>
    </xf>
    <xf numFmtId="0" fontId="5" fillId="0" borderId="0" xfId="2" applyFont="1"/>
    <xf numFmtId="0" fontId="5" fillId="0" borderId="2" xfId="0" applyFont="1" applyBorder="1" applyAlignment="1">
      <alignment horizontal="left" indent="1"/>
    </xf>
    <xf numFmtId="49" fontId="12" fillId="0" borderId="8" xfId="0" applyNumberFormat="1" applyFont="1" applyBorder="1" applyAlignment="1">
      <alignment horizontal="left" vertical="top" wrapText="1"/>
    </xf>
    <xf numFmtId="0" fontId="5" fillId="0" borderId="2" xfId="0" applyFont="1" applyBorder="1" applyAlignment="1">
      <alignment horizontal="left" wrapText="1" indent="3"/>
    </xf>
    <xf numFmtId="49" fontId="5" fillId="0" borderId="2" xfId="0" applyNumberFormat="1" applyFont="1" applyBorder="1" applyAlignment="1">
      <alignment horizontal="left" vertical="top" wrapText="1" indent="3"/>
    </xf>
    <xf numFmtId="49" fontId="5" fillId="0" borderId="2" xfId="0" applyNumberFormat="1" applyFont="1" applyBorder="1" applyAlignment="1">
      <alignment horizontal="left" vertical="top" wrapText="1" indent="1"/>
    </xf>
    <xf numFmtId="3" fontId="5" fillId="0" borderId="0" xfId="0" applyNumberFormat="1" applyFont="1"/>
    <xf numFmtId="166" fontId="4" fillId="0" borderId="0" xfId="2" applyNumberFormat="1" applyFont="1"/>
    <xf numFmtId="49" fontId="5" fillId="0" borderId="2" xfId="0" applyNumberFormat="1" applyFont="1" applyBorder="1" applyAlignment="1">
      <alignment horizontal="left" wrapText="1"/>
    </xf>
    <xf numFmtId="49" fontId="12" fillId="0" borderId="8" xfId="0" applyNumberFormat="1" applyFont="1" applyBorder="1" applyAlignment="1">
      <alignment horizontal="right"/>
    </xf>
    <xf numFmtId="3" fontId="5" fillId="0" borderId="0" xfId="0" applyNumberFormat="1" applyFont="1" applyAlignment="1">
      <alignment horizontal="right"/>
    </xf>
    <xf numFmtId="9" fontId="5" fillId="0" borderId="0" xfId="1" applyFont="1" applyFill="1" applyAlignment="1">
      <alignment horizontal="right"/>
    </xf>
    <xf numFmtId="3" fontId="5" fillId="0" borderId="0" xfId="0" applyNumberFormat="1" applyFont="1" applyAlignment="1">
      <alignment horizontal="left"/>
    </xf>
    <xf numFmtId="180" fontId="5" fillId="0" borderId="2" xfId="0" applyNumberFormat="1" applyFont="1" applyBorder="1" applyAlignment="1">
      <alignment horizontal="right"/>
    </xf>
    <xf numFmtId="180" fontId="6" fillId="0" borderId="3" xfId="0" applyNumberFormat="1" applyFont="1" applyBorder="1" applyAlignment="1">
      <alignment horizontal="right"/>
    </xf>
    <xf numFmtId="180" fontId="6" fillId="0" borderId="0" xfId="0" applyNumberFormat="1" applyFont="1" applyAlignment="1">
      <alignment horizontal="left"/>
    </xf>
    <xf numFmtId="0" fontId="26" fillId="0" borderId="0" xfId="0" applyFont="1" applyAlignment="1">
      <alignment horizontal="left"/>
    </xf>
    <xf numFmtId="49" fontId="6" fillId="0" borderId="2" xfId="0" applyNumberFormat="1" applyFont="1" applyBorder="1" applyAlignment="1">
      <alignment horizontal="left"/>
    </xf>
    <xf numFmtId="49" fontId="5" fillId="0" borderId="2" xfId="2" applyNumberFormat="1" applyFont="1" applyBorder="1" applyAlignment="1">
      <alignment horizontal="left" wrapText="1"/>
    </xf>
    <xf numFmtId="49" fontId="5" fillId="0" borderId="6" xfId="2" applyNumberFormat="1" applyFont="1" applyBorder="1" applyAlignment="1">
      <alignment horizontal="left" vertical="top" wrapText="1"/>
    </xf>
    <xf numFmtId="49" fontId="12" fillId="0" borderId="9" xfId="2" applyNumberFormat="1" applyFont="1" applyBorder="1" applyAlignment="1">
      <alignment horizontal="left" vertical="top" wrapText="1"/>
    </xf>
    <xf numFmtId="3" fontId="5" fillId="0" borderId="4" xfId="2" applyNumberFormat="1" applyFont="1" applyBorder="1" applyAlignment="1">
      <alignment horizontal="right"/>
    </xf>
    <xf numFmtId="165" fontId="4" fillId="0" borderId="5" xfId="2" applyNumberFormat="1" applyFont="1" applyBorder="1" applyAlignment="1">
      <alignment horizontal="right"/>
    </xf>
    <xf numFmtId="168" fontId="5" fillId="0" borderId="0" xfId="2" applyNumberFormat="1" applyFont="1"/>
    <xf numFmtId="164" fontId="5" fillId="0" borderId="0" xfId="2" applyNumberFormat="1" applyFont="1"/>
    <xf numFmtId="164" fontId="4" fillId="0" borderId="0" xfId="2" applyNumberFormat="1" applyFont="1"/>
    <xf numFmtId="181" fontId="4" fillId="0" borderId="0" xfId="2" applyNumberFormat="1" applyFont="1"/>
    <xf numFmtId="44" fontId="5" fillId="0" borderId="0" xfId="2" applyNumberFormat="1" applyFont="1"/>
    <xf numFmtId="169" fontId="4" fillId="0" borderId="0" xfId="2" applyNumberFormat="1" applyFont="1"/>
    <xf numFmtId="170" fontId="5" fillId="0" borderId="0" xfId="2" applyNumberFormat="1" applyFont="1"/>
    <xf numFmtId="171" fontId="4" fillId="0" borderId="0" xfId="2" applyNumberFormat="1" applyFont="1"/>
    <xf numFmtId="3" fontId="4" fillId="0" borderId="0" xfId="2" applyNumberFormat="1" applyFont="1"/>
    <xf numFmtId="167" fontId="5" fillId="0" borderId="0" xfId="2" applyNumberFormat="1" applyFont="1"/>
    <xf numFmtId="3" fontId="26" fillId="0" borderId="0" xfId="0" applyNumberFormat="1" applyFont="1"/>
    <xf numFmtId="44" fontId="26" fillId="0" borderId="0" xfId="0" applyNumberFormat="1" applyFont="1"/>
  </cellXfs>
  <cellStyles count="14">
    <cellStyle name="Dezimal 2" xfId="5" xr:uid="{00000000-0005-0000-0000-000000000000}"/>
    <cellStyle name="Komma" xfId="8" builtinId="3"/>
    <cellStyle name="Prozent" xfId="1" builtinId="5"/>
    <cellStyle name="Prozent 2" xfId="4" xr:uid="{00000000-0005-0000-0000-000003000000}"/>
    <cellStyle name="Prozent 2 2" xfId="6" xr:uid="{00000000-0005-0000-0000-000004000000}"/>
    <cellStyle name="Prozent 3" xfId="7" xr:uid="{00000000-0005-0000-0000-000005000000}"/>
    <cellStyle name="Prozent 4" xfId="10" xr:uid="{C7488FCE-9B9D-411A-8F93-CA234ACE8D65}"/>
    <cellStyle name="Standard" xfId="0" builtinId="0"/>
    <cellStyle name="Standard 2" xfId="2" xr:uid="{00000000-0005-0000-0000-000007000000}"/>
    <cellStyle name="Standard 5" xfId="9" xr:uid="{88ECD946-3594-4381-9081-952F6780C053}"/>
    <cellStyle name="Standard_AHV 1_1 &amp; 1_2" xfId="13" xr:uid="{1E57A672-7841-4CB2-8F86-56EBA7B29072}"/>
    <cellStyle name="Standard_T 01.1 97Daten" xfId="3" xr:uid="{00000000-0005-0000-0000-000008000000}"/>
    <cellStyle name="Standard_T 01.6 97Daten" xfId="11" xr:uid="{E5DB967C-C965-4E48-98C2-C271C6E6A1FE}"/>
    <cellStyle name="Standard_UV_AA_1_1" xfId="12" xr:uid="{B06DD976-8BDC-41AD-8BB9-1B503294E7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19108784586281E-2"/>
          <c:y val="6.353028706057412E-2"/>
          <c:w val="0.93435258581504133"/>
          <c:h val="0.75701862070390813"/>
        </c:manualLayout>
      </c:layout>
      <c:barChart>
        <c:barDir val="col"/>
        <c:grouping val="clustered"/>
        <c:varyColors val="0"/>
        <c:ser>
          <c:idx val="0"/>
          <c:order val="0"/>
          <c:tx>
            <c:strRef>
              <c:f>UV_AA_2.0!$A$131</c:f>
              <c:strCache>
                <c:ptCount val="1"/>
                <c:pt idx="0">
                  <c:v>Recettes (résultat d’exploitation) / Einnahmen (Betriebsergebnis)</c:v>
                </c:pt>
              </c:strCache>
            </c:strRef>
          </c:tx>
          <c:invertIfNegative val="0"/>
          <c:cat>
            <c:numRef>
              <c:f>UV_AA_2.0!$U$130:$AP$130</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2022</c:v>
                </c:pt>
                <c:pt idx="21">
                  <c:v>2023</c:v>
                </c:pt>
              </c:numCache>
            </c:numRef>
          </c:cat>
          <c:val>
            <c:numRef>
              <c:f>UV_AA_2.0!$U$131:$AP$131</c:f>
              <c:numCache>
                <c:formatCode>_ * #,##0.000000_ ;_ * \-#,##0.000000_ ;_ * "-"??_ ;_ @_ </c:formatCode>
                <c:ptCount val="22"/>
                <c:pt idx="0">
                  <c:v>0.18373278067512683</c:v>
                </c:pt>
                <c:pt idx="1">
                  <c:v>2.9735542406239601E-2</c:v>
                </c:pt>
                <c:pt idx="2">
                  <c:v>8.3615121334358999E-2</c:v>
                </c:pt>
                <c:pt idx="3">
                  <c:v>8.0466537163359692E-2</c:v>
                </c:pt>
                <c:pt idx="4">
                  <c:v>-9.7827650732444059E-3</c:v>
                </c:pt>
                <c:pt idx="5">
                  <c:v>-0.52295201126851854</c:v>
                </c:pt>
                <c:pt idx="6">
                  <c:v>1.126891513223681</c:v>
                </c:pt>
                <c:pt idx="7">
                  <c:v>-8.430264416629632E-2</c:v>
                </c:pt>
                <c:pt idx="8">
                  <c:v>9.7282884508920323E-2</c:v>
                </c:pt>
                <c:pt idx="9">
                  <c:v>4.2880265494240427E-2</c:v>
                </c:pt>
                <c:pt idx="10">
                  <c:v>-4.6754753691307126E-2</c:v>
                </c:pt>
                <c:pt idx="11">
                  <c:v>1.4231319697993731E-2</c:v>
                </c:pt>
                <c:pt idx="12">
                  <c:v>-2.2880471465260788E-2</c:v>
                </c:pt>
                <c:pt idx="13">
                  <c:v>1.4285255355144832E-2</c:v>
                </c:pt>
                <c:pt idx="14">
                  <c:v>7.8355284304295461E-2</c:v>
                </c:pt>
                <c:pt idx="15">
                  <c:v>0.48327162829992359</c:v>
                </c:pt>
                <c:pt idx="16">
                  <c:v>-0.16468981641001781</c:v>
                </c:pt>
                <c:pt idx="17">
                  <c:v>-0.1409168142410937</c:v>
                </c:pt>
                <c:pt idx="18">
                  <c:v>0.18452618071827381</c:v>
                </c:pt>
                <c:pt idx="19">
                  <c:v>-0.86028484677812433</c:v>
                </c:pt>
                <c:pt idx="20">
                  <c:v>-0.86028484677812433</c:v>
                </c:pt>
                <c:pt idx="21">
                  <c:v>4.8218003432657257</c:v>
                </c:pt>
              </c:numCache>
            </c:numRef>
          </c:val>
          <c:extLst>
            <c:ext xmlns:c16="http://schemas.microsoft.com/office/drawing/2014/chart" uri="{C3380CC4-5D6E-409C-BE32-E72D297353CC}">
              <c16:uniqueId val="{00000000-77F8-4AA6-851D-F9BA75EA3FF5}"/>
            </c:ext>
          </c:extLst>
        </c:ser>
        <c:ser>
          <c:idx val="1"/>
          <c:order val="1"/>
          <c:tx>
            <c:strRef>
              <c:f>UV_AA_2.0!$A$132</c:f>
              <c:strCache>
                <c:ptCount val="1"/>
                <c:pt idx="0">
                  <c:v>Dépenses / Ausgaben</c:v>
                </c:pt>
              </c:strCache>
            </c:strRef>
          </c:tx>
          <c:invertIfNegative val="0"/>
          <c:cat>
            <c:numRef>
              <c:f>UV_AA_2.0!$U$130:$AP$130</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2022</c:v>
                </c:pt>
                <c:pt idx="21">
                  <c:v>2023</c:v>
                </c:pt>
              </c:numCache>
            </c:numRef>
          </c:cat>
          <c:val>
            <c:numRef>
              <c:f>UV_AA_2.0!$U$132:$AP$132</c:f>
              <c:numCache>
                <c:formatCode>_ * #,##0.000000_ ;_ * \-#,##0.000000_ ;_ * "-"??_ ;_ @_ </c:formatCode>
                <c:ptCount val="22"/>
                <c:pt idx="0">
                  <c:v>5.3228320194581055E-2</c:v>
                </c:pt>
                <c:pt idx="1">
                  <c:v>2.5912952941996231E-2</c:v>
                </c:pt>
                <c:pt idx="2">
                  <c:v>1.1614813313365457E-2</c:v>
                </c:pt>
                <c:pt idx="3">
                  <c:v>1.1846100722258229E-2</c:v>
                </c:pt>
                <c:pt idx="4">
                  <c:v>8.5215723971880184E-3</c:v>
                </c:pt>
                <c:pt idx="5">
                  <c:v>3.8412319107064261E-2</c:v>
                </c:pt>
                <c:pt idx="6">
                  <c:v>3.9087532964034187E-2</c:v>
                </c:pt>
                <c:pt idx="7">
                  <c:v>4.0912015740910967E-3</c:v>
                </c:pt>
                <c:pt idx="8">
                  <c:v>1.1955648453381769E-2</c:v>
                </c:pt>
                <c:pt idx="9">
                  <c:v>5.476539916877065E-2</c:v>
                </c:pt>
                <c:pt idx="10">
                  <c:v>2.2101709878042119E-2</c:v>
                </c:pt>
                <c:pt idx="11">
                  <c:v>3.6511642353993436E-2</c:v>
                </c:pt>
                <c:pt idx="12">
                  <c:v>1.6160969761192901E-2</c:v>
                </c:pt>
                <c:pt idx="13">
                  <c:v>4.7422097851241442E-2</c:v>
                </c:pt>
                <c:pt idx="14">
                  <c:v>-1.8345336626422744E-2</c:v>
                </c:pt>
                <c:pt idx="15">
                  <c:v>7.5770599121514435E-3</c:v>
                </c:pt>
                <c:pt idx="16">
                  <c:v>1.4854431893169595E-2</c:v>
                </c:pt>
                <c:pt idx="17">
                  <c:v>-2.1529079708084181E-2</c:v>
                </c:pt>
                <c:pt idx="18">
                  <c:v>9.7393321217133753E-4</c:v>
                </c:pt>
                <c:pt idx="19">
                  <c:v>1.5305885897952414E-2</c:v>
                </c:pt>
                <c:pt idx="20">
                  <c:v>1.5305885897952414E-2</c:v>
                </c:pt>
                <c:pt idx="21">
                  <c:v>3.9954234714389705E-2</c:v>
                </c:pt>
              </c:numCache>
            </c:numRef>
          </c:val>
          <c:extLst>
            <c:ext xmlns:c16="http://schemas.microsoft.com/office/drawing/2014/chart" uri="{C3380CC4-5D6E-409C-BE32-E72D297353CC}">
              <c16:uniqueId val="{00000001-77F8-4AA6-851D-F9BA75EA3FF5}"/>
            </c:ext>
          </c:extLst>
        </c:ser>
        <c:dLbls>
          <c:showLegendKey val="0"/>
          <c:showVal val="0"/>
          <c:showCatName val="0"/>
          <c:showSerName val="0"/>
          <c:showPercent val="0"/>
          <c:showBubbleSize val="0"/>
        </c:dLbls>
        <c:gapWidth val="75"/>
        <c:overlap val="-25"/>
        <c:axId val="321659688"/>
        <c:axId val="321658904"/>
      </c:barChart>
      <c:catAx>
        <c:axId val="321659688"/>
        <c:scaling>
          <c:orientation val="minMax"/>
        </c:scaling>
        <c:delete val="0"/>
        <c:axPos val="b"/>
        <c:numFmt formatCode="General" sourceLinked="1"/>
        <c:majorTickMark val="none"/>
        <c:minorTickMark val="none"/>
        <c:tickLblPos val="nextTo"/>
        <c:spPr>
          <a:noFill/>
        </c:spPr>
        <c:txPr>
          <a:bodyPr rot="0" vert="horz"/>
          <a:lstStyle/>
          <a:p>
            <a:pPr>
              <a:defRPr/>
            </a:pPr>
            <a:endParaRPr lang="de-DE"/>
          </a:p>
        </c:txPr>
        <c:crossAx val="321658904"/>
        <c:crosses val="autoZero"/>
        <c:auto val="1"/>
        <c:lblAlgn val="ctr"/>
        <c:lblOffset val="100"/>
        <c:tickLblSkip val="2"/>
        <c:noMultiLvlLbl val="0"/>
      </c:catAx>
      <c:valAx>
        <c:axId val="321658904"/>
        <c:scaling>
          <c:orientation val="minMax"/>
          <c:max val="0.1"/>
          <c:min val="-0.1"/>
        </c:scaling>
        <c:delete val="0"/>
        <c:axPos val="l"/>
        <c:majorGridlines/>
        <c:numFmt formatCode="0%" sourceLinked="0"/>
        <c:majorTickMark val="none"/>
        <c:minorTickMark val="none"/>
        <c:tickLblPos val="nextTo"/>
        <c:spPr>
          <a:ln w="9525">
            <a:noFill/>
          </a:ln>
        </c:spPr>
        <c:txPr>
          <a:bodyPr rot="0" vert="horz"/>
          <a:lstStyle/>
          <a:p>
            <a:pPr>
              <a:defRPr/>
            </a:pPr>
            <a:endParaRPr lang="de-DE"/>
          </a:p>
        </c:txPr>
        <c:crossAx val="321659688"/>
        <c:crosses val="autoZero"/>
        <c:crossBetween val="between"/>
        <c:majorUnit val="2.0000000000000011E-2"/>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ysClr val="windowText" lastClr="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83691185231059606"/>
          <c:h val="0.82767337976983646"/>
        </c:manualLayout>
      </c:layout>
      <c:barChart>
        <c:barDir val="col"/>
        <c:grouping val="clustered"/>
        <c:varyColors val="0"/>
        <c:ser>
          <c:idx val="3"/>
          <c:order val="3"/>
          <c:tx>
            <c:strRef>
              <c:f>UV_AA_2.1!$A$105</c:f>
              <c:strCache>
                <c:ptCount val="1"/>
                <c:pt idx="0">
                  <c:v>Capital / Kapital</c:v>
                </c:pt>
              </c:strCache>
            </c:strRef>
          </c:tx>
          <c:spPr>
            <a:solidFill>
              <a:schemeClr val="bg1">
                <a:lumMod val="85000"/>
              </a:schemeClr>
            </a:solidFill>
            <a:ln>
              <a:solidFill>
                <a:schemeClr val="bg1">
                  <a:lumMod val="85000"/>
                </a:schemeClr>
              </a:solidFill>
            </a:ln>
          </c:spPr>
          <c:invertIfNegative val="0"/>
          <c:cat>
            <c:numRef>
              <c:f>UV_AA_2.1!$B$102:$AO$102</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UV_AA_2.1!$B$105:$AO$105</c:f>
              <c:numCache>
                <c:formatCode>#,##0.000</c:formatCode>
                <c:ptCount val="40"/>
                <c:pt idx="0">
                  <c:v>8463.1485413864539</c:v>
                </c:pt>
                <c:pt idx="1">
                  <c:v>9131.309744862423</c:v>
                </c:pt>
                <c:pt idx="2">
                  <c:v>9765.4513141785865</c:v>
                </c:pt>
                <c:pt idx="3">
                  <c:v>10411.45456517725</c:v>
                </c:pt>
                <c:pt idx="4">
                  <c:v>11052.551676216057</c:v>
                </c:pt>
                <c:pt idx="5">
                  <c:v>11823.690022474857</c:v>
                </c:pt>
                <c:pt idx="6">
                  <c:v>12553.116143246918</c:v>
                </c:pt>
                <c:pt idx="7">
                  <c:v>13432.558578666521</c:v>
                </c:pt>
                <c:pt idx="8">
                  <c:v>14227.500453000001</c:v>
                </c:pt>
                <c:pt idx="9">
                  <c:v>15159.501190999999</c:v>
                </c:pt>
                <c:pt idx="10">
                  <c:v>16509.403653000001</c:v>
                </c:pt>
                <c:pt idx="11">
                  <c:v>18128.619979999999</c:v>
                </c:pt>
                <c:pt idx="12">
                  <c:v>19945.938426999997</c:v>
                </c:pt>
                <c:pt idx="13">
                  <c:v>21770.573980000001</c:v>
                </c:pt>
                <c:pt idx="14">
                  <c:v>23514.409777000001</c:v>
                </c:pt>
                <c:pt idx="15">
                  <c:v>25400.219902000001</c:v>
                </c:pt>
                <c:pt idx="16">
                  <c:v>27322.276993999996</c:v>
                </c:pt>
                <c:pt idx="17">
                  <c:v>28557.442706999998</c:v>
                </c:pt>
                <c:pt idx="18">
                  <c:v>29561.817923000002</c:v>
                </c:pt>
                <c:pt idx="19">
                  <c:v>31408.284250999997</c:v>
                </c:pt>
                <c:pt idx="20">
                  <c:v>33313.122173999996</c:v>
                </c:pt>
                <c:pt idx="21">
                  <c:v>35601.495560000003</c:v>
                </c:pt>
                <c:pt idx="22">
                  <c:v>38386.242194999999</c:v>
                </c:pt>
                <c:pt idx="23">
                  <c:v>41060.297975999994</c:v>
                </c:pt>
                <c:pt idx="24">
                  <c:v>39001.898870000005</c:v>
                </c:pt>
                <c:pt idx="25">
                  <c:v>41381.925965999995</c:v>
                </c:pt>
                <c:pt idx="26">
                  <c:v>42817.080937999999</c:v>
                </c:pt>
                <c:pt idx="27">
                  <c:v>44895.225183999995</c:v>
                </c:pt>
                <c:pt idx="28">
                  <c:v>47620.472457000011</c:v>
                </c:pt>
                <c:pt idx="29">
                  <c:v>49303.811370999996</c:v>
                </c:pt>
                <c:pt idx="30">
                  <c:v>51024.559992000002</c:v>
                </c:pt>
                <c:pt idx="31">
                  <c:v>52595.58110399999</c:v>
                </c:pt>
                <c:pt idx="32">
                  <c:v>53682.838970000004</c:v>
                </c:pt>
                <c:pt idx="33">
                  <c:v>55643.118429999995</c:v>
                </c:pt>
                <c:pt idx="34">
                  <c:v>62085.468204999997</c:v>
                </c:pt>
                <c:pt idx="35">
                  <c:v>65839.110801000003</c:v>
                </c:pt>
                <c:pt idx="36">
                  <c:v>68476.669622999994</c:v>
                </c:pt>
                <c:pt idx="37">
                  <c:v>72526.196650999991</c:v>
                </c:pt>
                <c:pt idx="38">
                  <c:v>66727.149351090004</c:v>
                </c:pt>
                <c:pt idx="39">
                  <c:v>68246.772008293919</c:v>
                </c:pt>
              </c:numCache>
            </c:numRef>
          </c:val>
          <c:extLst>
            <c:ext xmlns:c16="http://schemas.microsoft.com/office/drawing/2014/chart" uri="{C3380CC4-5D6E-409C-BE32-E72D297353CC}">
              <c16:uniqueId val="{00000000-FE9B-41F3-825D-B3E286BE6D64}"/>
            </c:ext>
          </c:extLst>
        </c:ser>
        <c:dLbls>
          <c:showLegendKey val="0"/>
          <c:showVal val="0"/>
          <c:showCatName val="0"/>
          <c:showSerName val="0"/>
          <c:showPercent val="0"/>
          <c:showBubbleSize val="0"/>
        </c:dLbls>
        <c:gapWidth val="150"/>
        <c:axId val="505808288"/>
        <c:axId val="505806328"/>
      </c:barChart>
      <c:lineChart>
        <c:grouping val="standard"/>
        <c:varyColors val="0"/>
        <c:ser>
          <c:idx val="0"/>
          <c:order val="0"/>
          <c:tx>
            <c:strRef>
              <c:f>UV_AA_2.1!$A$103</c:f>
              <c:strCache>
                <c:ptCount val="1"/>
                <c:pt idx="0">
                  <c:v>Recettes (résultat d’exploitation) / Einnahmen (Betriebsergebnis)</c:v>
                </c:pt>
              </c:strCache>
            </c:strRef>
          </c:tx>
          <c:spPr>
            <a:ln w="28575">
              <a:solidFill>
                <a:schemeClr val="accent4">
                  <a:lumMod val="50000"/>
                </a:schemeClr>
              </a:solidFill>
              <a:prstDash val="solid"/>
            </a:ln>
          </c:spPr>
          <c:marker>
            <c:symbol val="none"/>
          </c:marker>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UV_AA_2.1!$B$103:$AO$103</c:f>
              <c:numCache>
                <c:formatCode>#,##0.000</c:formatCode>
                <c:ptCount val="40"/>
                <c:pt idx="0">
                  <c:v>2683.2815849999997</c:v>
                </c:pt>
                <c:pt idx="1">
                  <c:v>3018.7062710000005</c:v>
                </c:pt>
                <c:pt idx="2">
                  <c:v>3181.5620370000001</c:v>
                </c:pt>
                <c:pt idx="3">
                  <c:v>3371.5158790000005</c:v>
                </c:pt>
                <c:pt idx="4">
                  <c:v>3558.439312</c:v>
                </c:pt>
                <c:pt idx="5">
                  <c:v>3849.9891739999998</c:v>
                </c:pt>
                <c:pt idx="6">
                  <c:v>4153.2421189999995</c:v>
                </c:pt>
                <c:pt idx="7">
                  <c:v>4473.3042830000004</c:v>
                </c:pt>
                <c:pt idx="8">
                  <c:v>4613.9232049999991</c:v>
                </c:pt>
                <c:pt idx="9">
                  <c:v>4922.7683700000007</c:v>
                </c:pt>
                <c:pt idx="10">
                  <c:v>5471.3518039999999</c:v>
                </c:pt>
                <c:pt idx="11">
                  <c:v>5780.3965449999996</c:v>
                </c:pt>
                <c:pt idx="12">
                  <c:v>6032.6710670000002</c:v>
                </c:pt>
                <c:pt idx="13">
                  <c:v>6042.5164349999995</c:v>
                </c:pt>
                <c:pt idx="14">
                  <c:v>6115.0646930000003</c:v>
                </c:pt>
                <c:pt idx="15">
                  <c:v>6287.4305540000005</c:v>
                </c:pt>
                <c:pt idx="16">
                  <c:v>6557.2160349999995</c:v>
                </c:pt>
                <c:pt idx="17">
                  <c:v>6133.6048930000006</c:v>
                </c:pt>
                <c:pt idx="18">
                  <c:v>5896.2827809999999</c:v>
                </c:pt>
                <c:pt idx="19">
                  <c:v>6979.6232119999995</c:v>
                </c:pt>
                <c:pt idx="20">
                  <c:v>7187.1660940000002</c:v>
                </c:pt>
                <c:pt idx="21">
                  <c:v>7788.1218590000008</c:v>
                </c:pt>
                <c:pt idx="22">
                  <c:v>8414.8050559999992</c:v>
                </c:pt>
                <c:pt idx="23">
                  <c:v>8332.4849950000007</c:v>
                </c:pt>
                <c:pt idx="24">
                  <c:v>3974.9952079999998</c:v>
                </c:pt>
                <c:pt idx="25">
                  <c:v>8454.3835729999992</c:v>
                </c:pt>
                <c:pt idx="26">
                  <c:v>7741.6566829999992</c:v>
                </c:pt>
                <c:pt idx="27">
                  <c:v>8494.7873760000002</c:v>
                </c:pt>
                <c:pt idx="28">
                  <c:v>8859.0461140000025</c:v>
                </c:pt>
                <c:pt idx="29">
                  <c:v>8444.8435950000003</c:v>
                </c:pt>
                <c:pt idx="30">
                  <c:v>8565.0248639999991</c:v>
                </c:pt>
                <c:pt idx="31">
                  <c:v>8369.0530569999992</c:v>
                </c:pt>
                <c:pt idx="32">
                  <c:v>8488.6071169999996</c:v>
                </c:pt>
                <c:pt idx="33">
                  <c:v>9153.7343409999994</c:v>
                </c:pt>
                <c:pt idx="34">
                  <c:v>13577.474440999998</c:v>
                </c:pt>
                <c:pt idx="35">
                  <c:v>11341.402667999999</c:v>
                </c:pt>
                <c:pt idx="36">
                  <c:v>9743.2083349999994</c:v>
                </c:pt>
                <c:pt idx="37">
                  <c:v>11541.085357</c:v>
                </c:pt>
                <c:pt idx="38">
                  <c:v>1612.4645089999999</c:v>
                </c:pt>
                <c:pt idx="39">
                  <c:v>9387.4464319999988</c:v>
                </c:pt>
              </c:numCache>
            </c:numRef>
          </c:val>
          <c:smooth val="0"/>
          <c:extLst>
            <c:ext xmlns:c16="http://schemas.microsoft.com/office/drawing/2014/chart" uri="{C3380CC4-5D6E-409C-BE32-E72D297353CC}">
              <c16:uniqueId val="{00000001-FE9B-41F3-825D-B3E286BE6D64}"/>
            </c:ext>
          </c:extLst>
        </c:ser>
        <c:ser>
          <c:idx val="2"/>
          <c:order val="1"/>
          <c:tx>
            <c:strRef>
              <c:f>UV_AA_2.1!$A$106</c:f>
              <c:strCache>
                <c:ptCount val="1"/>
                <c:pt idx="0">
                  <c:v>Recettes (résultat de répartition) / Einnahmen (Umlageergebnis)</c:v>
                </c:pt>
              </c:strCache>
            </c:strRef>
          </c:tx>
          <c:spPr>
            <a:ln>
              <a:solidFill>
                <a:schemeClr val="accent4">
                  <a:lumMod val="90000"/>
                </a:schemeClr>
              </a:solidFill>
            </a:ln>
          </c:spPr>
          <c:marker>
            <c:symbol val="none"/>
          </c:marker>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UV_AA_2.1!$B$106:$AO$106</c:f>
              <c:numCache>
                <c:formatCode>#,##0.000</c:formatCode>
                <c:ptCount val="40"/>
                <c:pt idx="0">
                  <c:v>2300.9213647487518</c:v>
                </c:pt>
                <c:pt idx="1">
                  <c:v>2585.2588699816974</c:v>
                </c:pt>
                <c:pt idx="2">
                  <c:v>2720.7389514708821</c:v>
                </c:pt>
                <c:pt idx="3">
                  <c:v>2887.5651319883532</c:v>
                </c:pt>
                <c:pt idx="4">
                  <c:v>3054.6397743810317</c:v>
                </c:pt>
                <c:pt idx="5">
                  <c:v>3286.4390732212978</c:v>
                </c:pt>
                <c:pt idx="6">
                  <c:v>3533.4002052196342</c:v>
                </c:pt>
                <c:pt idx="7">
                  <c:v>3750.3749266505824</c:v>
                </c:pt>
                <c:pt idx="8">
                  <c:v>3859.2712529999999</c:v>
                </c:pt>
                <c:pt idx="9">
                  <c:v>3988.2594309999999</c:v>
                </c:pt>
                <c:pt idx="10">
                  <c:v>4561.1936480000004</c:v>
                </c:pt>
                <c:pt idx="11">
                  <c:v>4788.4527619999999</c:v>
                </c:pt>
                <c:pt idx="12">
                  <c:v>4925.9511160000002</c:v>
                </c:pt>
                <c:pt idx="13">
                  <c:v>4753.7556919999997</c:v>
                </c:pt>
                <c:pt idx="14">
                  <c:v>4781.4138560000001</c:v>
                </c:pt>
                <c:pt idx="15">
                  <c:v>4771.3722710000002</c:v>
                </c:pt>
                <c:pt idx="16">
                  <c:v>4955.752688999999</c:v>
                </c:pt>
                <c:pt idx="17">
                  <c:v>5166.4287620000005</c:v>
                </c:pt>
                <c:pt idx="18">
                  <c:v>5200.8882739999999</c:v>
                </c:pt>
                <c:pt idx="19">
                  <c:v>5368.0827479999998</c:v>
                </c:pt>
                <c:pt idx="20">
                  <c:v>5850.8682790000003</c:v>
                </c:pt>
                <c:pt idx="21">
                  <c:v>6295.9212100000004</c:v>
                </c:pt>
                <c:pt idx="22">
                  <c:v>6460.8742140000004</c:v>
                </c:pt>
                <c:pt idx="23">
                  <c:v>6661.6313989999999</c:v>
                </c:pt>
                <c:pt idx="24">
                  <c:v>6717.8236579999993</c:v>
                </c:pt>
                <c:pt idx="25">
                  <c:v>6549.8854510000001</c:v>
                </c:pt>
                <c:pt idx="26">
                  <c:v>6678.3699479999996</c:v>
                </c:pt>
                <c:pt idx="27">
                  <c:v>6682.2906489999996</c:v>
                </c:pt>
                <c:pt idx="28">
                  <c:v>6434.9527420000004</c:v>
                </c:pt>
                <c:pt idx="29">
                  <c:v>6385.1626389999992</c:v>
                </c:pt>
                <c:pt idx="30">
                  <c:v>6366.859515000001</c:v>
                </c:pt>
                <c:pt idx="31">
                  <c:v>6423.1953519999997</c:v>
                </c:pt>
                <c:pt idx="32">
                  <c:v>6440.3632459999999</c:v>
                </c:pt>
                <c:pt idx="33">
                  <c:v>6477.6317330000002</c:v>
                </c:pt>
                <c:pt idx="34">
                  <c:v>6637.101341999999</c:v>
                </c:pt>
                <c:pt idx="35">
                  <c:v>6299.8074499999993</c:v>
                </c:pt>
                <c:pt idx="36">
                  <c:v>6706.3766639999994</c:v>
                </c:pt>
                <c:pt idx="37">
                  <c:v>6936.6499359999989</c:v>
                </c:pt>
                <c:pt idx="38">
                  <c:v>6439.852159</c:v>
                </c:pt>
                <c:pt idx="39">
                  <c:v>6491.4510090000003</c:v>
                </c:pt>
              </c:numCache>
            </c:numRef>
          </c:val>
          <c:smooth val="0"/>
          <c:extLst>
            <c:ext xmlns:c16="http://schemas.microsoft.com/office/drawing/2014/chart" uri="{C3380CC4-5D6E-409C-BE32-E72D297353CC}">
              <c16:uniqueId val="{00000002-FE9B-41F3-825D-B3E286BE6D64}"/>
            </c:ext>
          </c:extLst>
        </c:ser>
        <c:ser>
          <c:idx val="1"/>
          <c:order val="2"/>
          <c:tx>
            <c:strRef>
              <c:f>UV_AA_2.1!$A$104</c:f>
              <c:strCache>
                <c:ptCount val="1"/>
                <c:pt idx="0">
                  <c:v>Dépenses / Ausgaben</c:v>
                </c:pt>
              </c:strCache>
            </c:strRef>
          </c:tx>
          <c:spPr>
            <a:ln w="28575">
              <a:solidFill>
                <a:srgbClr val="C00000"/>
              </a:solidFill>
              <a:prstDash val="solid"/>
            </a:ln>
          </c:spPr>
          <c:marker>
            <c:symbol val="none"/>
          </c:marker>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UV_AA_2.1!$B$104:$AO$104</c:f>
              <c:numCache>
                <c:formatCode>#,##0.000</c:formatCode>
                <c:ptCount val="40"/>
                <c:pt idx="0">
                  <c:v>2039.7573030000003</c:v>
                </c:pt>
                <c:pt idx="1">
                  <c:v>2332.5725769999999</c:v>
                </c:pt>
                <c:pt idx="2">
                  <c:v>2502.1197229999998</c:v>
                </c:pt>
                <c:pt idx="3">
                  <c:v>2677.1520089999999</c:v>
                </c:pt>
                <c:pt idx="4">
                  <c:v>2838.0836519999993</c:v>
                </c:pt>
                <c:pt idx="5">
                  <c:v>3017.570831</c:v>
                </c:pt>
                <c:pt idx="6">
                  <c:v>3258.7090750000002</c:v>
                </c:pt>
                <c:pt idx="7">
                  <c:v>3642.0002060000006</c:v>
                </c:pt>
                <c:pt idx="8">
                  <c:v>3938.5245060000002</c:v>
                </c:pt>
                <c:pt idx="9">
                  <c:v>3992.5816190000005</c:v>
                </c:pt>
                <c:pt idx="10">
                  <c:v>4000.7556100000002</c:v>
                </c:pt>
                <c:pt idx="11">
                  <c:v>4065.1722590000004</c:v>
                </c:pt>
                <c:pt idx="12">
                  <c:v>4106.8007790000001</c:v>
                </c:pt>
                <c:pt idx="13">
                  <c:v>4168.2907919999998</c:v>
                </c:pt>
                <c:pt idx="14">
                  <c:v>4217.0843330000007</c:v>
                </c:pt>
                <c:pt idx="15">
                  <c:v>4358.6448739999996</c:v>
                </c:pt>
                <c:pt idx="16">
                  <c:v>4546.4859429999997</c:v>
                </c:pt>
                <c:pt idx="17">
                  <c:v>4748.0210310000002</c:v>
                </c:pt>
                <c:pt idx="18">
                  <c:v>4958.8878070000001</c:v>
                </c:pt>
                <c:pt idx="19">
                  <c:v>5222.8410750000003</c:v>
                </c:pt>
                <c:pt idx="20">
                  <c:v>5358.1803099999997</c:v>
                </c:pt>
                <c:pt idx="21">
                  <c:v>5420.4145740000004</c:v>
                </c:pt>
                <c:pt idx="22">
                  <c:v>5484.6253510000006</c:v>
                </c:pt>
                <c:pt idx="23">
                  <c:v>5531.362983</c:v>
                </c:pt>
                <c:pt idx="24">
                  <c:v>5743.8354629999994</c:v>
                </c:pt>
                <c:pt idx="25">
                  <c:v>5968.3478210000003</c:v>
                </c:pt>
                <c:pt idx="26">
                  <c:v>5992.7655349999986</c:v>
                </c:pt>
                <c:pt idx="27">
                  <c:v>6064.4129330000005</c:v>
                </c:pt>
                <c:pt idx="28">
                  <c:v>6396.5329280000005</c:v>
                </c:pt>
                <c:pt idx="29">
                  <c:v>6537.9072430000006</c:v>
                </c:pt>
                <c:pt idx="30">
                  <c:v>6776.6169739999996</c:v>
                </c:pt>
                <c:pt idx="31">
                  <c:v>6886.1336760000004</c:v>
                </c:pt>
                <c:pt idx="32">
                  <c:v>7212.6885810000012</c:v>
                </c:pt>
                <c:pt idx="33">
                  <c:v>7080.3693810000004</c:v>
                </c:pt>
                <c:pt idx="34">
                  <c:v>7134.0177640000002</c:v>
                </c:pt>
                <c:pt idx="35">
                  <c:v>7239.9895450000004</c:v>
                </c:pt>
                <c:pt idx="36">
                  <c:v>7084.1192329999994</c:v>
                </c:pt>
                <c:pt idx="37">
                  <c:v>7091.0186919999996</c:v>
                </c:pt>
                <c:pt idx="38">
                  <c:v>7199.5530149999995</c:v>
                </c:pt>
                <c:pt idx="39">
                  <c:v>7487.2056460000013</c:v>
                </c:pt>
              </c:numCache>
            </c:numRef>
          </c:val>
          <c:smooth val="0"/>
          <c:extLst>
            <c:ext xmlns:c16="http://schemas.microsoft.com/office/drawing/2014/chart" uri="{C3380CC4-5D6E-409C-BE32-E72D297353CC}">
              <c16:uniqueId val="{00000003-FE9B-41F3-825D-B3E286BE6D64}"/>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none"/>
        <c:tickLblPos val="nextTo"/>
        <c:spPr>
          <a:ln w="9525">
            <a:noFill/>
          </a:ln>
        </c:spPr>
        <c:txPr>
          <a:bodyPr rot="0" vert="horz"/>
          <a:lstStyle/>
          <a:p>
            <a:pPr>
              <a:defRPr/>
            </a:pPr>
            <a:endParaRPr lang="de-DE"/>
          </a:p>
        </c:txPr>
        <c:crossAx val="505806328"/>
        <c:crosses val="autoZero"/>
        <c:auto val="1"/>
        <c:lblAlgn val="ctr"/>
        <c:lblOffset val="100"/>
        <c:tickLblSkip val="4"/>
        <c:noMultiLvlLbl val="0"/>
      </c:catAx>
      <c:valAx>
        <c:axId val="505806328"/>
        <c:scaling>
          <c:orientation val="minMax"/>
          <c:max val="8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505808288"/>
        <c:crosses val="autoZero"/>
        <c:crossBetween val="between"/>
        <c:majorUnit val="10000"/>
      </c:val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9.2664392310304128E-2"/>
          <c:y val="8.5821750931908469E-2"/>
          <c:w val="0.32466035565778995"/>
          <c:h val="0.47267489400363416"/>
        </c:manualLayout>
      </c:layout>
      <c:overlay val="0"/>
      <c:spPr>
        <a:solidFill>
          <a:sysClr val="window" lastClr="FFFFFF"/>
        </a:solidFill>
        <a:ln w="25400">
          <a:noFill/>
        </a:ln>
      </c:spPr>
      <c:txPr>
        <a:bodyPr/>
        <a:lstStyle/>
        <a:p>
          <a:pPr>
            <a:defRPr sz="800"/>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ysClr val="windowText" lastClr="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52916</xdr:colOff>
      <xdr:row>38</xdr:row>
      <xdr:rowOff>38100</xdr:rowOff>
    </xdr:from>
    <xdr:to>
      <xdr:col>1</xdr:col>
      <xdr:colOff>4196291</xdr:colOff>
      <xdr:row>56</xdr:row>
      <xdr:rowOff>10583</xdr:rowOff>
    </xdr:to>
    <xdr:graphicFrame macro="">
      <xdr:nvGraphicFramePr>
        <xdr:cNvPr id="2" name="Diagramm 6">
          <a:extLst>
            <a:ext uri="{FF2B5EF4-FFF2-40B4-BE49-F238E27FC236}">
              <a16:creationId xmlns:a16="http://schemas.microsoft.com/office/drawing/2014/main" id="{B3C572B8-1581-423E-8706-D4FC87DD3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3276600</xdr:colOff>
      <xdr:row>15</xdr:row>
      <xdr:rowOff>0</xdr:rowOff>
    </xdr:from>
    <xdr:ext cx="95250" cy="228600"/>
    <xdr:sp macro="" textlink="">
      <xdr:nvSpPr>
        <xdr:cNvPr id="3" name="Text Box 6">
          <a:extLst>
            <a:ext uri="{FF2B5EF4-FFF2-40B4-BE49-F238E27FC236}">
              <a16:creationId xmlns:a16="http://schemas.microsoft.com/office/drawing/2014/main" id="{1B4C34B4-992C-4AED-B15C-7715E78AA759}"/>
            </a:ext>
          </a:extLst>
        </xdr:cNvPr>
        <xdr:cNvSpPr txBox="1">
          <a:spLocks noChangeArrowheads="1"/>
        </xdr:cNvSpPr>
      </xdr:nvSpPr>
      <xdr:spPr bwMode="auto">
        <a:xfrm>
          <a:off x="7658100" y="3276600"/>
          <a:ext cx="95250" cy="228600"/>
        </a:xfrm>
        <a:prstGeom prst="rect">
          <a:avLst/>
        </a:prstGeom>
        <a:noFill/>
        <a:ln w="9525">
          <a:noFill/>
          <a:miter lim="800000"/>
          <a:headEnd/>
          <a:tailEnd/>
        </a:ln>
      </xdr:spPr>
    </xdr:sp>
    <xdr:clientData/>
  </xdr:oneCellAnchor>
  <xdr:twoCellAnchor>
    <xdr:from>
      <xdr:col>1</xdr:col>
      <xdr:colOff>28575</xdr:colOff>
      <xdr:row>22</xdr:row>
      <xdr:rowOff>47625</xdr:rowOff>
    </xdr:from>
    <xdr:to>
      <xdr:col>1</xdr:col>
      <xdr:colOff>4276725</xdr:colOff>
      <xdr:row>33</xdr:row>
      <xdr:rowOff>114300</xdr:rowOff>
    </xdr:to>
    <xdr:sp macro="" textlink="">
      <xdr:nvSpPr>
        <xdr:cNvPr id="4" name="Text Box 10">
          <a:extLst>
            <a:ext uri="{FF2B5EF4-FFF2-40B4-BE49-F238E27FC236}">
              <a16:creationId xmlns:a16="http://schemas.microsoft.com/office/drawing/2014/main" id="{45D24207-538D-4019-A6B5-653D5FE90F56}"/>
            </a:ext>
          </a:extLst>
        </xdr:cNvPr>
        <xdr:cNvSpPr txBox="1">
          <a:spLocks noChangeArrowheads="1"/>
        </xdr:cNvSpPr>
      </xdr:nvSpPr>
      <xdr:spPr bwMode="auto">
        <a:xfrm>
          <a:off x="4410075" y="5114925"/>
          <a:ext cx="4248150" cy="2057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Detaillierte Angaben zu den UV Finanzen finden Sie auf den nachfolgenden Seiten.</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1  Suva: Auflösungen von Rückstellungen und Entnahmen aus Reserven werden mit der Äufnung von Rückstellungen und Reserven saldiert. Sie sind aus Sicht der Gesamtrechnung nicht Teil der Einnahmen und Ausgaben. Die saldoneutralen Aufwendungen für Arbeitssicherheiten sind bereinigt.</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2  Einnahmen aus Regress.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3  Heilungskosten, Taggelder sowie Renten, Kapitalleistungen und Teuerungszulagen an Invalide und Hinterlassene.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4  Suva: Unfallverhütungsbeiträge und Verzinsung der Entnahme aus allgemeiner Reserve. Übrige Versicherer:  Beiträge an die Ersatzkasse.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5  Rückstellungen für langfristige und kurzfristige Leistungen, Rückstellungen für Risiken aus Kapitalanlagen und Reserven.</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57150</xdr:colOff>
      <xdr:row>22</xdr:row>
      <xdr:rowOff>95249</xdr:rowOff>
    </xdr:from>
    <xdr:to>
      <xdr:col>0</xdr:col>
      <xdr:colOff>4318000</xdr:colOff>
      <xdr:row>36</xdr:row>
      <xdr:rowOff>63500</xdr:rowOff>
    </xdr:to>
    <xdr:sp macro="" textlink="">
      <xdr:nvSpPr>
        <xdr:cNvPr id="5" name="Text Box 11">
          <a:extLst>
            <a:ext uri="{FF2B5EF4-FFF2-40B4-BE49-F238E27FC236}">
              <a16:creationId xmlns:a16="http://schemas.microsoft.com/office/drawing/2014/main" id="{0B26DCB0-618B-4B01-A071-BC67DAEE384C}"/>
            </a:ext>
          </a:extLst>
        </xdr:cNvPr>
        <xdr:cNvSpPr txBox="1">
          <a:spLocks noChangeArrowheads="1"/>
        </xdr:cNvSpPr>
      </xdr:nvSpPr>
      <xdr:spPr bwMode="auto">
        <a:xfrm>
          <a:off x="57150" y="5162549"/>
          <a:ext cx="4260850" cy="2501901"/>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Des informations plus détaillées au sujet des finances de l’AA se trouvent dans les pages su</a:t>
          </a:r>
          <a:r>
            <a:rPr lang="de-CH" sz="900" b="0" i="0" u="none" strike="noStrike" baseline="0">
              <a:solidFill>
                <a:sysClr val="windowText" lastClr="000000"/>
              </a:solidFill>
              <a:latin typeface="Arial" panose="020B0604020202020204" pitchFamily="34" charset="0"/>
              <a:cs typeface="Arial" panose="020B0604020202020204" pitchFamily="34" charset="0"/>
            </a:rPr>
            <a:t>ivantes</a:t>
          </a:r>
          <a:r>
            <a:rPr lang="de-CH" sz="900" b="0" i="0" u="none" strike="noStrike" baseline="0">
              <a:solidFill>
                <a:srgbClr val="000000"/>
              </a:solidFill>
              <a:latin typeface="Arial" panose="020B0604020202020204" pitchFamily="34" charset="0"/>
              <a:cs typeface="Arial" panose="020B0604020202020204" pitchFamily="34" charset="0"/>
            </a:rPr>
            <a:t>.</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1  Suva : une compensation est faite entre les dissolutions de provisions et les prélèvements sur les réserves, d’une part, et la constitution de provisions et réserves, d’autre part. Du point de vue du compte global, ces opérations ne relèvent ni des recettes ni des dépenses. Les dépenses consacrées à la sécurité au travail, sans incidence sur le solde, sont apurées.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2  Produit des actions récursoires.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3  Frais de traitement, indemnités journalières, ainsi que rentes, prestations en capital et allocations de renchérissement versées aux invalides et aux survivants.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4  Suva : contributions à la prévention des accidents et intérêts des sommes prélevées sur la réserve générale. Autres assureurs : primes versées à la caisse supplétive.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5  Provisions pour prestations à long terme et pour prestations à court terme, provisions pour risques sur placement de capitaux et réserves.</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oneCellAnchor>
    <xdr:from>
      <xdr:col>1</xdr:col>
      <xdr:colOff>3276600</xdr:colOff>
      <xdr:row>16</xdr:row>
      <xdr:rowOff>0</xdr:rowOff>
    </xdr:from>
    <xdr:ext cx="95250" cy="228600"/>
    <xdr:sp macro="" textlink="">
      <xdr:nvSpPr>
        <xdr:cNvPr id="6" name="Text Box 6">
          <a:extLst>
            <a:ext uri="{FF2B5EF4-FFF2-40B4-BE49-F238E27FC236}">
              <a16:creationId xmlns:a16="http://schemas.microsoft.com/office/drawing/2014/main" id="{749A0435-77FC-4A29-94EB-6732BE30076E}"/>
            </a:ext>
          </a:extLst>
        </xdr:cNvPr>
        <xdr:cNvSpPr txBox="1">
          <a:spLocks noChangeArrowheads="1"/>
        </xdr:cNvSpPr>
      </xdr:nvSpPr>
      <xdr:spPr bwMode="auto">
        <a:xfrm>
          <a:off x="7658100" y="3562350"/>
          <a:ext cx="95250" cy="228600"/>
        </a:xfrm>
        <a:prstGeom prst="rect">
          <a:avLst/>
        </a:prstGeom>
        <a:noFill/>
        <a:ln w="9525">
          <a:noFill/>
          <a:miter lim="800000"/>
          <a:headEnd/>
          <a:tailEnd/>
        </a:ln>
      </xdr:spPr>
    </xdr:sp>
    <xdr:clientData/>
  </xdr:oneCellAnchor>
</xdr:wsDr>
</file>

<file path=xl/drawings/drawing2.xml><?xml version="1.0" encoding="utf-8"?>
<c:userShapes xmlns:c="http://schemas.openxmlformats.org/drawingml/2006/chart">
  <cdr:relSizeAnchor xmlns:cdr="http://schemas.openxmlformats.org/drawingml/2006/chartDrawing">
    <cdr:from>
      <cdr:x>0.2762</cdr:x>
      <cdr:y>0.07244</cdr:y>
    </cdr:from>
    <cdr:to>
      <cdr:x>0.31374</cdr:x>
      <cdr:y>0.16378</cdr:y>
    </cdr:to>
    <cdr:sp macro="" textlink="">
      <cdr:nvSpPr>
        <cdr:cNvPr id="2" name="Textfeld 1"/>
        <cdr:cNvSpPr txBox="1"/>
      </cdr:nvSpPr>
      <cdr:spPr>
        <a:xfrm xmlns:a="http://schemas.openxmlformats.org/drawingml/2006/main">
          <a:off x="2354581" y="175260"/>
          <a:ext cx="320040" cy="22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0.06582</cdr:x>
      <cdr:y>0.05601</cdr:y>
    </cdr:from>
    <cdr:to>
      <cdr:x>0.14537</cdr:x>
      <cdr:y>0.14735</cdr:y>
    </cdr:to>
    <cdr:sp macro="" textlink="">
      <cdr:nvSpPr>
        <cdr:cNvPr id="3" name="Textfeld 2"/>
        <cdr:cNvSpPr txBox="1"/>
      </cdr:nvSpPr>
      <cdr:spPr>
        <a:xfrm xmlns:a="http://schemas.openxmlformats.org/drawingml/2006/main">
          <a:off x="561121" y="158506"/>
          <a:ext cx="678153" cy="2584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a:t>18.4%</a:t>
          </a:r>
        </a:p>
      </cdr:txBody>
    </cdr:sp>
  </cdr:relSizeAnchor>
  <cdr:relSizeAnchor xmlns:cdr="http://schemas.openxmlformats.org/drawingml/2006/chartDrawing">
    <cdr:from>
      <cdr:x>0.32048</cdr:x>
      <cdr:y>0.05989</cdr:y>
    </cdr:from>
    <cdr:to>
      <cdr:x>0.40003</cdr:x>
      <cdr:y>0.15122</cdr:y>
    </cdr:to>
    <cdr:sp macro="" textlink="">
      <cdr:nvSpPr>
        <cdr:cNvPr id="4" name="Textfeld 1"/>
        <cdr:cNvSpPr txBox="1"/>
      </cdr:nvSpPr>
      <cdr:spPr>
        <a:xfrm xmlns:a="http://schemas.openxmlformats.org/drawingml/2006/main">
          <a:off x="2732077" y="169485"/>
          <a:ext cx="678154" cy="258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112.7%</a:t>
          </a:r>
        </a:p>
      </cdr:txBody>
    </cdr:sp>
  </cdr:relSizeAnchor>
  <cdr:relSizeAnchor xmlns:cdr="http://schemas.openxmlformats.org/drawingml/2006/chartDrawing">
    <cdr:from>
      <cdr:x>0.282</cdr:x>
      <cdr:y>0.74954</cdr:y>
    </cdr:from>
    <cdr:to>
      <cdr:x>0.36155</cdr:x>
      <cdr:y>0.84508</cdr:y>
    </cdr:to>
    <cdr:sp macro="" textlink="">
      <cdr:nvSpPr>
        <cdr:cNvPr id="5" name="Textfeld 1"/>
        <cdr:cNvSpPr txBox="1"/>
      </cdr:nvSpPr>
      <cdr:spPr>
        <a:xfrm xmlns:a="http://schemas.openxmlformats.org/drawingml/2006/main">
          <a:off x="2403975" y="2121182"/>
          <a:ext cx="678154" cy="2703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-52.3%</a:t>
          </a:r>
        </a:p>
      </cdr:txBody>
    </cdr:sp>
  </cdr:relSizeAnchor>
  <cdr:relSizeAnchor xmlns:cdr="http://schemas.openxmlformats.org/drawingml/2006/chartDrawing">
    <cdr:from>
      <cdr:x>0.70382</cdr:x>
      <cdr:y>0.05646</cdr:y>
    </cdr:from>
    <cdr:to>
      <cdr:x>0.78337</cdr:x>
      <cdr:y>0.14779</cdr:y>
    </cdr:to>
    <cdr:sp macro="" textlink="">
      <cdr:nvSpPr>
        <cdr:cNvPr id="6" name="Textfeld 1"/>
        <cdr:cNvSpPr txBox="1"/>
      </cdr:nvSpPr>
      <cdr:spPr>
        <a:xfrm xmlns:a="http://schemas.openxmlformats.org/drawingml/2006/main">
          <a:off x="5999968" y="159781"/>
          <a:ext cx="678154"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48.3%</a:t>
          </a:r>
        </a:p>
      </cdr:txBody>
    </cdr:sp>
  </cdr:relSizeAnchor>
  <cdr:relSizeAnchor xmlns:cdr="http://schemas.openxmlformats.org/drawingml/2006/chartDrawing">
    <cdr:from>
      <cdr:x>0.66865</cdr:x>
      <cdr:y>0.72415</cdr:y>
    </cdr:from>
    <cdr:to>
      <cdr:x>0.7482</cdr:x>
      <cdr:y>0.81548</cdr:y>
    </cdr:to>
    <cdr:sp macro="" textlink="">
      <cdr:nvSpPr>
        <cdr:cNvPr id="7" name="Textfeld 1"/>
        <cdr:cNvSpPr txBox="1"/>
      </cdr:nvSpPr>
      <cdr:spPr>
        <a:xfrm xmlns:a="http://schemas.openxmlformats.org/drawingml/2006/main">
          <a:off x="5700159" y="2049334"/>
          <a:ext cx="678154" cy="258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-16.5%</a:t>
          </a:r>
        </a:p>
      </cdr:txBody>
    </cdr:sp>
  </cdr:relSizeAnchor>
  <cdr:relSizeAnchor xmlns:cdr="http://schemas.openxmlformats.org/drawingml/2006/chartDrawing">
    <cdr:from>
      <cdr:x>0.91843</cdr:x>
      <cdr:y>0.73703</cdr:y>
    </cdr:from>
    <cdr:to>
      <cdr:x>0.99798</cdr:x>
      <cdr:y>0.82836</cdr:y>
    </cdr:to>
    <cdr:sp macro="" textlink="">
      <cdr:nvSpPr>
        <cdr:cNvPr id="8" name="Textfeld 1"/>
        <cdr:cNvSpPr txBox="1"/>
      </cdr:nvSpPr>
      <cdr:spPr>
        <a:xfrm xmlns:a="http://schemas.openxmlformats.org/drawingml/2006/main">
          <a:off x="7829537" y="2085784"/>
          <a:ext cx="678154"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-14.1%</a:t>
          </a:r>
        </a:p>
      </cdr:txBody>
    </cdr:sp>
  </cdr:relSizeAnchor>
  <cdr:relSizeAnchor xmlns:cdr="http://schemas.openxmlformats.org/drawingml/2006/chartDrawing">
    <cdr:from>
      <cdr:x>0.82905</cdr:x>
      <cdr:y>0.05161</cdr:y>
    </cdr:from>
    <cdr:to>
      <cdr:x>0.9086</cdr:x>
      <cdr:y>0.14295</cdr:y>
    </cdr:to>
    <cdr:sp macro="" textlink="">
      <cdr:nvSpPr>
        <cdr:cNvPr id="9" name="Textfeld 1">
          <a:extLst xmlns:a="http://schemas.openxmlformats.org/drawingml/2006/main">
            <a:ext uri="{FF2B5EF4-FFF2-40B4-BE49-F238E27FC236}">
              <a16:creationId xmlns:a16="http://schemas.microsoft.com/office/drawing/2014/main" id="{7055A051-612B-4922-BC61-7EED23A5D472}"/>
            </a:ext>
          </a:extLst>
        </cdr:cNvPr>
        <cdr:cNvSpPr txBox="1"/>
      </cdr:nvSpPr>
      <cdr:spPr>
        <a:xfrm xmlns:a="http://schemas.openxmlformats.org/drawingml/2006/main">
          <a:off x="7067586" y="146053"/>
          <a:ext cx="678154" cy="2584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18.5%</a:t>
          </a:r>
        </a:p>
      </cdr:txBody>
    </cdr:sp>
  </cdr:relSizeAnchor>
  <cdr:relSizeAnchor xmlns:cdr="http://schemas.openxmlformats.org/drawingml/2006/chartDrawing">
    <cdr:from>
      <cdr:x>0.80422</cdr:x>
      <cdr:y>0.74346</cdr:y>
    </cdr:from>
    <cdr:to>
      <cdr:x>0.88377</cdr:x>
      <cdr:y>0.83479</cdr:y>
    </cdr:to>
    <cdr:sp macro="" textlink="">
      <cdr:nvSpPr>
        <cdr:cNvPr id="10" name="Textfeld 1">
          <a:extLst xmlns:a="http://schemas.openxmlformats.org/drawingml/2006/main">
            <a:ext uri="{FF2B5EF4-FFF2-40B4-BE49-F238E27FC236}">
              <a16:creationId xmlns:a16="http://schemas.microsoft.com/office/drawing/2014/main" id="{ED2079BC-D7AD-4244-8075-AF7C7022C363}"/>
            </a:ext>
          </a:extLst>
        </cdr:cNvPr>
        <cdr:cNvSpPr txBox="1"/>
      </cdr:nvSpPr>
      <cdr:spPr>
        <a:xfrm xmlns:a="http://schemas.openxmlformats.org/drawingml/2006/main">
          <a:off x="6855853" y="2103974"/>
          <a:ext cx="678153"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-86.0%</a:t>
          </a:r>
        </a:p>
      </cdr:txBody>
    </cdr:sp>
  </cdr:relSizeAnchor>
  <cdr:relSizeAnchor xmlns:cdr="http://schemas.openxmlformats.org/drawingml/2006/chartDrawing">
    <cdr:from>
      <cdr:x>0.88864</cdr:x>
      <cdr:y>0.13014</cdr:y>
    </cdr:from>
    <cdr:to>
      <cdr:x>0.96819</cdr:x>
      <cdr:y>0.22147</cdr:y>
    </cdr:to>
    <cdr:sp macro="" textlink="">
      <cdr:nvSpPr>
        <cdr:cNvPr id="11" name="Textfeld 1">
          <a:extLst xmlns:a="http://schemas.openxmlformats.org/drawingml/2006/main">
            <a:ext uri="{FF2B5EF4-FFF2-40B4-BE49-F238E27FC236}">
              <a16:creationId xmlns:a16="http://schemas.microsoft.com/office/drawing/2014/main" id="{941C8BDA-F352-A778-8B99-C962D7EC0DEA}"/>
            </a:ext>
          </a:extLst>
        </cdr:cNvPr>
        <cdr:cNvSpPr txBox="1"/>
      </cdr:nvSpPr>
      <cdr:spPr>
        <a:xfrm xmlns:a="http://schemas.openxmlformats.org/drawingml/2006/main">
          <a:off x="7575550" y="368300"/>
          <a:ext cx="678154" cy="258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482,2%</a:t>
          </a:r>
        </a:p>
      </cdr:txBody>
    </cdr:sp>
  </cdr:relSizeAnchor>
</c:userShapes>
</file>

<file path=xl/drawings/drawing3.xml><?xml version="1.0" encoding="utf-8"?>
<xdr:wsDr xmlns:xdr="http://schemas.openxmlformats.org/drawingml/2006/spreadsheetDrawing" xmlns:a="http://schemas.openxmlformats.org/drawingml/2006/main">
  <xdr:oneCellAnchor>
    <xdr:from>
      <xdr:col>1</xdr:col>
      <xdr:colOff>3276600</xdr:colOff>
      <xdr:row>0</xdr:row>
      <xdr:rowOff>0</xdr:rowOff>
    </xdr:from>
    <xdr:ext cx="95250" cy="228600"/>
    <xdr:sp macro="" textlink="">
      <xdr:nvSpPr>
        <xdr:cNvPr id="3" name="Text Box 6">
          <a:extLst>
            <a:ext uri="{FF2B5EF4-FFF2-40B4-BE49-F238E27FC236}">
              <a16:creationId xmlns:a16="http://schemas.microsoft.com/office/drawing/2014/main" id="{88C133BD-30CE-4EA7-ABB4-4BDE4D87FF5B}"/>
            </a:ext>
          </a:extLst>
        </xdr:cNvPr>
        <xdr:cNvSpPr txBox="1">
          <a:spLocks noChangeArrowheads="1"/>
        </xdr:cNvSpPr>
      </xdr:nvSpPr>
      <xdr:spPr bwMode="auto">
        <a:xfrm>
          <a:off x="1676400" y="2714625"/>
          <a:ext cx="95250" cy="228600"/>
        </a:xfrm>
        <a:prstGeom prst="rect">
          <a:avLst/>
        </a:prstGeom>
        <a:noFill/>
        <a:ln w="9525">
          <a:noFill/>
          <a:miter lim="800000"/>
          <a:headEnd/>
          <a:tailEnd/>
        </a:ln>
      </xdr:spPr>
    </xdr:sp>
    <xdr:clientData/>
  </xdr:oneCellAnchor>
  <xdr:oneCellAnchor>
    <xdr:from>
      <xdr:col>1</xdr:col>
      <xdr:colOff>3276600</xdr:colOff>
      <xdr:row>0</xdr:row>
      <xdr:rowOff>0</xdr:rowOff>
    </xdr:from>
    <xdr:ext cx="95250" cy="228600"/>
    <xdr:sp macro="" textlink="">
      <xdr:nvSpPr>
        <xdr:cNvPr id="6" name="Text Box 6">
          <a:extLst>
            <a:ext uri="{FF2B5EF4-FFF2-40B4-BE49-F238E27FC236}">
              <a16:creationId xmlns:a16="http://schemas.microsoft.com/office/drawing/2014/main" id="{8160BDEC-1AA4-4272-ABAE-7ED856D2EC44}"/>
            </a:ext>
          </a:extLst>
        </xdr:cNvPr>
        <xdr:cNvSpPr txBox="1">
          <a:spLocks noChangeArrowheads="1"/>
        </xdr:cNvSpPr>
      </xdr:nvSpPr>
      <xdr:spPr bwMode="auto">
        <a:xfrm>
          <a:off x="1676400" y="2895600"/>
          <a:ext cx="95250" cy="228600"/>
        </a:xfrm>
        <a:prstGeom prst="rect">
          <a:avLst/>
        </a:prstGeom>
        <a:noFill/>
        <a:ln w="9525">
          <a:noFill/>
          <a:miter lim="800000"/>
          <a:headEnd/>
          <a:tailEnd/>
        </a:ln>
      </xdr:spPr>
    </xdr:sp>
    <xdr:clientData/>
  </xdr:oneCellAnchor>
  <xdr:twoCellAnchor>
    <xdr:from>
      <xdr:col>0</xdr:col>
      <xdr:colOff>152400</xdr:colOff>
      <xdr:row>2</xdr:row>
      <xdr:rowOff>84665</xdr:rowOff>
    </xdr:from>
    <xdr:to>
      <xdr:col>1</xdr:col>
      <xdr:colOff>4248150</xdr:colOff>
      <xdr:row>18</xdr:row>
      <xdr:rowOff>97365</xdr:rowOff>
    </xdr:to>
    <xdr:graphicFrame macro="">
      <xdr:nvGraphicFramePr>
        <xdr:cNvPr id="7" name="Chart 32">
          <a:extLst>
            <a:ext uri="{FF2B5EF4-FFF2-40B4-BE49-F238E27FC236}">
              <a16:creationId xmlns:a16="http://schemas.microsoft.com/office/drawing/2014/main" id="{A57157AD-C2A1-4C40-B7AC-6A609280A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92</xdr:row>
      <xdr:rowOff>142874</xdr:rowOff>
    </xdr:from>
    <xdr:to>
      <xdr:col>0</xdr:col>
      <xdr:colOff>2647950</xdr:colOff>
      <xdr:row>141</xdr:row>
      <xdr:rowOff>59531</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12608718"/>
          <a:ext cx="2619375" cy="8667751"/>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AAP = assurance-accidents professionnels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AANP = assurance-accidents non professionnels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AF = assurance facultative des indépendants (introduite le 1.1.1984).</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AAC = assurance-accidents des chômeurs (introduite le 1.1.1996).</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La constitution de provisions et de réserves correspond à la variation du capital; autrement dit, toutes les variations du capital alimentent le capital en tant que nouvelles provisions ou réserves, ou en sortent en tant que dissolution de provisions ou de réserves. Suva : une compensation est faite entre les dissolutions de provisions et les prélèvements sur les réserves, d’une part, et la constitution de provisions et réserves, d’autre part. Du point de vue du compte global, ces opérations ne relèvent ni des recettes ni des dépenses. Les dépenses consacrées à la sécurité au travail, sans incidence sur le solde, sont apurées.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Suva : sans les réévaluations des placements de fonds et de capitaux ni les résultats de cessions. Ils sont, du point de vue du compte global, ni des recettes ni des dépenses, mais des variations de valeur du capital (voir variations de valeur du capital). Autres assureurs: jusqu'en 1991, le produit du capital est basé sur des estimations de l’OFAS.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Autres assureurs: jusqu’en 1991, le produit des actions récursoires est basé sur des estimations de l’OFAS.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Jusqu’en 1991, seules les prestations de la Suva peuvent apparaître séparément, les prestations des autres assureurs figurent néanmoins sous prestations à court terme ou prestations à long terme.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Suva : les autres dépenses correspondent aux intérêts des sommes prélevées sur la réserve générale. Autres assureurs: jusqu’en 1991, les contributions à la prévention des accidents et les autres dépenses sont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comprises dans les frais d’administration et sont basées sur des estimations de l'OFAS. Les autres dépenses correspondent aux primes versées à la caisse supplétive. Les frais de traitement des demandes comprennent également les expertises de médecins externes.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Sans informations supplémentaires</a:t>
          </a:r>
          <a:r>
            <a:rPr lang="de-CH" sz="900" b="0" i="0" u="none" strike="noStrike" baseline="0">
              <a:solidFill>
                <a:sysClr val="windowText" lastClr="000000"/>
              </a:solidFill>
              <a:latin typeface="Arial" panose="020B0604020202020204" pitchFamily="34" charset="0"/>
              <a:cs typeface="Arial" panose="020B0604020202020204" pitchFamily="34" charset="0"/>
            </a:rPr>
            <a:t>, nous interprétons les autres variations du capital comme gains respectivement comme pertes des assureurs. Lorsque ces autres variations du capital sont négatives, l'assurance accident réalise des gains alors que lorsqu'elles sont positives l'assurance enregistre des pertes.</a:t>
          </a:r>
        </a:p>
        <a:p>
          <a:pPr marL="0" indent="0"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7  Autres assureurs: jusqu’en 1991, les provisions pour prestations à court terme et les réserves sont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basées sur des estimations de l’OFAS.</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8  En 2019, tous les assurés ont bénéficié d’une réduction de prime extraordinaire représentant 15 % de la prime nette: la Suva leur a en effet reversé les produits excédentaires de ses placements (d’un montant total de 530 millions de francs) sous la forme de primes plus basses. </a:t>
          </a:r>
        </a:p>
        <a:p>
          <a:pPr marL="0" indent="0"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Office fédéral des assurances </a:t>
          </a:r>
          <a:r>
            <a:rPr lang="de-CH" sz="900" b="0" i="0" u="none" strike="noStrike" baseline="0">
              <a:solidFill>
                <a:sysClr val="windowText" lastClr="000000"/>
              </a:solidFill>
              <a:latin typeface="Arial" panose="020B0604020202020204" pitchFamily="34" charset="0"/>
              <a:cs typeface="Arial" panose="020B0604020202020204" pitchFamily="34" charset="0"/>
            </a:rPr>
            <a:t>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66675</xdr:colOff>
      <xdr:row>92</xdr:row>
      <xdr:rowOff>133349</xdr:rowOff>
    </xdr:from>
    <xdr:to>
      <xdr:col>1</xdr:col>
      <xdr:colOff>2619375</xdr:colOff>
      <xdr:row>141</xdr:row>
      <xdr:rowOff>19049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752725" y="11353799"/>
          <a:ext cx="2552700" cy="8753475"/>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BUV = Berufsunfallversicherung</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NBUV = Nichtberufsunfallversicherung</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FV = Freiwillige Versicherung der Selbstständigerwerbenden (eingeführt per 1.1.1984).</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UVAL = Unfallversicherung für Arbeitslose (eingeführt per 1.1.1996).</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Die Rückstellungs- und Reservebildung entspricht der Kapitalbestandesänderung; d.h. sämtliche Kapitaländerungen fliessen als neugebildete Rückstellungen oder Reserven ins Kapital oder als aufgelöste Rückstellungen oder Reserven vom Kapital ab. Suva: Auflösungen von Rückstellungen und Entnahmen aus Reserven werden mit der Äufnung von Rückstellungen und Reserven saldiert. Sie sind aus Sicht der Gesamtrechnung nicht Teil der Einnahmen und Ausgaben. Die saldoneutralen Aufwendungen für Arbeitssicherheiten sind bereinigt. </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Suva: Ohne Wertberichtigungen auf Geld- und Kapitalanlagen und Veräusserungserfolge. Sie sind aus Sicht der Gesamtrechnung weder Einnahmen noch Ausgaben sondern Kapitalwertänderungen (siehe Kapitalwertänderungen). Übrige Versicherer: bis 1991 basieren die Kapitalerträge auf Schätzungen des BSV.</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Übrige Versicherer: bis 1991 basieren die Einnahmen aus Regress auf Schätzungen des BSV.</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Bis 1991 können nur die Leistungen der Suva separat ausgewiesen werden, die Leistungen der übrigen Versicherer sind jedoch in kurzfristige Leistungen bzw. in langfristige Leistungen enthalten.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Suva: Übrige Ausgaben entsprechen der Verzinsung der Entnahme aus allgemeiner Reserve. Übrige Versicherer: bis 1991 sind die Unfallverhütungsbeiträge und die übrigen Ausgaben in den Verwaltungskosten enthalten und basieren auf Schätzungen des BSV. Die übrigen Ausgaben entsprechen den Beiträgen an die Ersatzkasse. Die Schadenbearbeitungskosten enthalten auch Gutachten von externen Ärzten.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6  Ohne zusätzliche Informationen interpretieren wir die anderen Veränderungen des Kapitals als Gewinne bzw. Verluste der Versicherer. Sind die anderen Veränderungen des Kapitals negativ, erwirtschaftet die Unfallversicherung Gewinne; sind sie positiv macht sie Verluste.</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7  Übrige Versicherer: Bis 1991 basieren die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Rückstellungen für kurzfristige Leistungen und die Reserven auf Schätzungen des BSV.</a:t>
          </a:r>
        </a:p>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8  Alle Versicherten kamen 2019 in den Genuss einer ausserordentlichen Prämienreduktion in der Höhe von 15 Prozent der Nettoprämie. Dies, weil die Suva überschüssige Anlageerträge in der Höhe von insgesamt 530 Mio. Franken in Form von tieferen Prämien an ihre Versicherte weitergegeben hat.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E9FD-FA6E-4DE0-B6B7-9FF15A6CD635}">
  <sheetPr>
    <pageSetUpPr fitToPage="1"/>
  </sheetPr>
  <dimension ref="A1:BP132"/>
  <sheetViews>
    <sheetView tabSelected="1" zoomScale="90" zoomScaleNormal="90" zoomScaleSheetLayoutView="100" workbookViewId="0"/>
  </sheetViews>
  <sheetFormatPr baseColWidth="10" defaultColWidth="11" defaultRowHeight="12.75" outlineLevelRow="1" outlineLevelCol="1"/>
  <cols>
    <col min="1" max="2" width="57.5" style="6" customWidth="1"/>
    <col min="3" max="3" width="2.25" style="6" customWidth="1"/>
    <col min="4" max="6" width="11" style="6" hidden="1" customWidth="1" outlineLevel="1"/>
    <col min="7" max="7" width="12.75" style="6" customWidth="1" collapsed="1"/>
    <col min="8" max="16" width="12.75" style="6" hidden="1" customWidth="1" outlineLevel="1"/>
    <col min="17" max="17" width="12.75" style="6" customWidth="1" collapsed="1"/>
    <col min="18" max="26" width="12.75" style="6" hidden="1" customWidth="1" outlineLevel="1"/>
    <col min="27" max="27" width="12.75" style="6" customWidth="1" collapsed="1"/>
    <col min="28" max="32" width="12.75" style="6" hidden="1" customWidth="1" outlineLevel="1"/>
    <col min="33" max="36" width="12.75" style="6" hidden="1" customWidth="1" outlineLevel="1" collapsed="1"/>
    <col min="37" max="37" width="12.625" style="6" customWidth="1" collapsed="1"/>
    <col min="38" max="38" width="11" style="6" hidden="1" customWidth="1" outlineLevel="1"/>
    <col min="39" max="40" width="11" style="6" collapsed="1"/>
    <col min="41" max="16384" width="11" style="6"/>
  </cols>
  <sheetData>
    <row r="1" spans="1:46" s="45" customFormat="1" ht="45" customHeight="1">
      <c r="A1" s="41" t="s">
        <v>104</v>
      </c>
      <c r="B1" s="42" t="s">
        <v>103</v>
      </c>
      <c r="C1" s="42"/>
      <c r="D1" s="43"/>
      <c r="E1" s="43"/>
      <c r="F1" s="44"/>
      <c r="G1" s="68"/>
      <c r="H1" s="44"/>
      <c r="I1" s="44"/>
      <c r="J1" s="44"/>
      <c r="K1" s="44"/>
      <c r="L1" s="44"/>
      <c r="M1" s="44"/>
      <c r="N1" s="44"/>
      <c r="O1" s="44"/>
      <c r="P1" s="44"/>
      <c r="Q1" s="44"/>
      <c r="R1" s="44"/>
      <c r="S1" s="44"/>
      <c r="T1" s="44"/>
      <c r="U1" s="44"/>
      <c r="V1" s="44"/>
      <c r="AO1" s="46" t="s">
        <v>130</v>
      </c>
    </row>
    <row r="2" spans="1:46" s="45" customFormat="1" ht="31.5" customHeight="1">
      <c r="A2" s="69" t="s">
        <v>0</v>
      </c>
      <c r="B2" s="69" t="s">
        <v>1</v>
      </c>
      <c r="C2" s="69"/>
      <c r="D2" s="47">
        <v>1987</v>
      </c>
      <c r="E2" s="47">
        <v>1988</v>
      </c>
      <c r="F2" s="47">
        <v>1989</v>
      </c>
      <c r="G2" s="47">
        <v>1990</v>
      </c>
      <c r="H2" s="47">
        <v>1991</v>
      </c>
      <c r="I2" s="47">
        <v>1992</v>
      </c>
      <c r="J2" s="47">
        <v>1993</v>
      </c>
      <c r="K2" s="47">
        <v>1994</v>
      </c>
      <c r="L2" s="47">
        <v>1995</v>
      </c>
      <c r="M2" s="47">
        <v>1996</v>
      </c>
      <c r="N2" s="47">
        <v>1997</v>
      </c>
      <c r="O2" s="47">
        <v>1998</v>
      </c>
      <c r="P2" s="47">
        <v>1999</v>
      </c>
      <c r="Q2" s="47">
        <v>2000</v>
      </c>
      <c r="R2" s="47">
        <v>2001</v>
      </c>
      <c r="S2" s="47">
        <v>2002</v>
      </c>
      <c r="T2" s="47">
        <v>2003</v>
      </c>
      <c r="U2" s="47">
        <v>2004</v>
      </c>
      <c r="V2" s="47">
        <v>2005</v>
      </c>
      <c r="W2" s="47">
        <v>2006</v>
      </c>
      <c r="X2" s="47">
        <v>2007</v>
      </c>
      <c r="Y2" s="47">
        <v>2008</v>
      </c>
      <c r="Z2" s="47">
        <v>2009</v>
      </c>
      <c r="AA2" s="47">
        <v>2010</v>
      </c>
      <c r="AB2" s="47">
        <v>2011</v>
      </c>
      <c r="AC2" s="47">
        <v>2012</v>
      </c>
      <c r="AD2" s="47">
        <v>2013</v>
      </c>
      <c r="AE2" s="47">
        <v>2014</v>
      </c>
      <c r="AF2" s="47">
        <v>2015</v>
      </c>
      <c r="AG2" s="47">
        <v>2016</v>
      </c>
      <c r="AH2" s="47">
        <v>2017</v>
      </c>
      <c r="AI2" s="47">
        <v>2018</v>
      </c>
      <c r="AJ2" s="47">
        <v>2019</v>
      </c>
      <c r="AK2" s="47">
        <v>2020</v>
      </c>
      <c r="AL2" s="47">
        <v>2021</v>
      </c>
      <c r="AM2" s="47">
        <v>2022</v>
      </c>
      <c r="AN2" s="47">
        <v>2023</v>
      </c>
      <c r="AO2" s="46" t="s">
        <v>131</v>
      </c>
    </row>
    <row r="3" spans="1:46" s="45" customFormat="1" ht="14.25">
      <c r="A3" s="48" t="s">
        <v>134</v>
      </c>
      <c r="B3" s="49" t="s">
        <v>135</v>
      </c>
      <c r="C3" s="50"/>
      <c r="D3" s="51">
        <v>2729.8388640000003</v>
      </c>
      <c r="E3" s="51">
        <v>2882.0620600000002</v>
      </c>
      <c r="F3" s="51">
        <v>3100.9672310000001</v>
      </c>
      <c r="G3" s="51">
        <v>3340.6106760000002</v>
      </c>
      <c r="H3" s="51">
        <v>3533.0146</v>
      </c>
      <c r="I3" s="51">
        <v>3625.2662139999998</v>
      </c>
      <c r="J3" s="51">
        <v>3739.2950510000001</v>
      </c>
      <c r="K3" s="51">
        <v>4287.7677320000003</v>
      </c>
      <c r="L3" s="51">
        <v>4510.0002850000001</v>
      </c>
      <c r="M3" s="51">
        <v>4649.9861019999998</v>
      </c>
      <c r="N3" s="51">
        <v>4474.6476640000001</v>
      </c>
      <c r="O3" s="51">
        <v>4502.5254590000004</v>
      </c>
      <c r="P3" s="51">
        <v>4485.2895150000004</v>
      </c>
      <c r="Q3" s="51">
        <v>4671.2847919999995</v>
      </c>
      <c r="R3" s="51">
        <v>4879.8929740000003</v>
      </c>
      <c r="S3" s="51">
        <v>4864.4133780000002</v>
      </c>
      <c r="T3" s="51">
        <v>5014.7979949999999</v>
      </c>
      <c r="U3" s="51">
        <v>5396.4135420000002</v>
      </c>
      <c r="V3" s="51">
        <v>5835.4887650000001</v>
      </c>
      <c r="W3" s="51">
        <v>6008.6951470000004</v>
      </c>
      <c r="X3" s="51">
        <v>6237.6236269999999</v>
      </c>
      <c r="Y3" s="51">
        <v>6298.2012809999997</v>
      </c>
      <c r="Z3" s="51">
        <v>6151.8207229999998</v>
      </c>
      <c r="AA3" s="51">
        <v>6303.1681829999998</v>
      </c>
      <c r="AB3" s="51">
        <v>6342.894652</v>
      </c>
      <c r="AC3" s="51">
        <v>6117.3508070000007</v>
      </c>
      <c r="AD3" s="51">
        <v>6081.7584129999996</v>
      </c>
      <c r="AE3" s="51">
        <v>6089.3024120000009</v>
      </c>
      <c r="AF3" s="51">
        <v>6175.6188999999995</v>
      </c>
      <c r="AG3" s="51">
        <v>6143.4355949999999</v>
      </c>
      <c r="AH3" s="51">
        <v>6206.9791359999999</v>
      </c>
      <c r="AI3" s="51">
        <v>6358.1356529999994</v>
      </c>
      <c r="AJ3" s="51">
        <v>6016.5451219999995</v>
      </c>
      <c r="AK3" s="51">
        <v>6437.1583069999997</v>
      </c>
      <c r="AL3" s="51">
        <v>6691.3064959999992</v>
      </c>
      <c r="AM3" s="51">
        <v>6214.6434339999996</v>
      </c>
      <c r="AN3" s="51">
        <v>6254.1891850000002</v>
      </c>
      <c r="AO3" s="52">
        <f>IF(AN3="–","–",(AN3-AM3)/ABS(AM3))</f>
        <v>6.3633177703563432E-3</v>
      </c>
      <c r="AP3" s="53"/>
      <c r="AQ3" s="53"/>
      <c r="AR3" s="53"/>
      <c r="AS3" s="53"/>
      <c r="AT3" s="53"/>
    </row>
    <row r="4" spans="1:46" s="45" customFormat="1" ht="14.25">
      <c r="A4" s="48" t="s">
        <v>136</v>
      </c>
      <c r="B4" s="5" t="s">
        <v>137</v>
      </c>
      <c r="C4" s="50"/>
      <c r="D4" s="51" t="s">
        <v>96</v>
      </c>
      <c r="E4" s="51" t="s">
        <v>96</v>
      </c>
      <c r="F4" s="51" t="s">
        <v>96</v>
      </c>
      <c r="G4" s="51" t="s">
        <v>96</v>
      </c>
      <c r="H4" s="51" t="s">
        <v>96</v>
      </c>
      <c r="I4" s="51" t="s">
        <v>96</v>
      </c>
      <c r="J4" s="51" t="s">
        <v>96</v>
      </c>
      <c r="K4" s="51" t="s">
        <v>96</v>
      </c>
      <c r="L4" s="51" t="s">
        <v>96</v>
      </c>
      <c r="M4" s="51" t="s">
        <v>96</v>
      </c>
      <c r="N4" s="51" t="s">
        <v>96</v>
      </c>
      <c r="O4" s="51" t="s">
        <v>96</v>
      </c>
      <c r="P4" s="51" t="s">
        <v>96</v>
      </c>
      <c r="Q4" s="51" t="s">
        <v>96</v>
      </c>
      <c r="R4" s="51" t="s">
        <v>96</v>
      </c>
      <c r="S4" s="51" t="s">
        <v>96</v>
      </c>
      <c r="T4" s="51" t="s">
        <v>96</v>
      </c>
      <c r="U4" s="51" t="s">
        <v>96</v>
      </c>
      <c r="V4" s="51" t="s">
        <v>96</v>
      </c>
      <c r="W4" s="51" t="s">
        <v>96</v>
      </c>
      <c r="X4" s="51" t="s">
        <v>96</v>
      </c>
      <c r="Y4" s="51" t="s">
        <v>96</v>
      </c>
      <c r="Z4" s="51" t="s">
        <v>96</v>
      </c>
      <c r="AA4" s="51" t="s">
        <v>96</v>
      </c>
      <c r="AB4" s="51" t="s">
        <v>96</v>
      </c>
      <c r="AC4" s="51" t="s">
        <v>96</v>
      </c>
      <c r="AD4" s="51" t="s">
        <v>96</v>
      </c>
      <c r="AE4" s="51" t="s">
        <v>96</v>
      </c>
      <c r="AF4" s="51" t="s">
        <v>96</v>
      </c>
      <c r="AG4" s="51" t="s">
        <v>96</v>
      </c>
      <c r="AH4" s="51" t="s">
        <v>96</v>
      </c>
      <c r="AI4" s="51" t="s">
        <v>96</v>
      </c>
      <c r="AJ4" s="51" t="s">
        <v>96</v>
      </c>
      <c r="AK4" s="51" t="s">
        <v>96</v>
      </c>
      <c r="AL4" s="51" t="s">
        <v>96</v>
      </c>
      <c r="AM4" s="51" t="s">
        <v>96</v>
      </c>
      <c r="AN4" s="51" t="s">
        <v>96</v>
      </c>
      <c r="AO4" s="52" t="str">
        <f t="shared" ref="AO4:AO21" si="0">IF(AN4="–","–",(AN4-AM4)/ABS(AM4))</f>
        <v>–</v>
      </c>
      <c r="AP4" s="53"/>
      <c r="AQ4" s="53"/>
      <c r="AR4" s="53"/>
      <c r="AS4" s="53"/>
      <c r="AT4" s="53"/>
    </row>
    <row r="5" spans="1:46" s="45" customFormat="1" ht="12" hidden="1" customHeight="1" outlineLevel="1">
      <c r="A5" s="54" t="s">
        <v>102</v>
      </c>
      <c r="B5" s="55" t="s">
        <v>101</v>
      </c>
      <c r="C5" s="56"/>
      <c r="D5" s="51" t="s">
        <v>96</v>
      </c>
      <c r="E5" s="51" t="s">
        <v>96</v>
      </c>
      <c r="F5" s="51" t="s">
        <v>96</v>
      </c>
      <c r="G5" s="51" t="s">
        <v>96</v>
      </c>
      <c r="H5" s="51" t="s">
        <v>96</v>
      </c>
      <c r="I5" s="51" t="s">
        <v>96</v>
      </c>
      <c r="J5" s="51" t="s">
        <v>96</v>
      </c>
      <c r="K5" s="51" t="s">
        <v>96</v>
      </c>
      <c r="L5" s="51" t="s">
        <v>96</v>
      </c>
      <c r="M5" s="51" t="s">
        <v>96</v>
      </c>
      <c r="N5" s="51" t="s">
        <v>96</v>
      </c>
      <c r="O5" s="51" t="s">
        <v>96</v>
      </c>
      <c r="P5" s="51" t="s">
        <v>96</v>
      </c>
      <c r="Q5" s="51" t="s">
        <v>96</v>
      </c>
      <c r="R5" s="51" t="s">
        <v>96</v>
      </c>
      <c r="S5" s="51" t="s">
        <v>96</v>
      </c>
      <c r="T5" s="51" t="s">
        <v>96</v>
      </c>
      <c r="U5" s="51" t="s">
        <v>96</v>
      </c>
      <c r="V5" s="51" t="s">
        <v>96</v>
      </c>
      <c r="W5" s="51" t="s">
        <v>96</v>
      </c>
      <c r="X5" s="51" t="s">
        <v>96</v>
      </c>
      <c r="Y5" s="51" t="s">
        <v>96</v>
      </c>
      <c r="Z5" s="51" t="s">
        <v>96</v>
      </c>
      <c r="AA5" s="51" t="s">
        <v>96</v>
      </c>
      <c r="AB5" s="51" t="s">
        <v>96</v>
      </c>
      <c r="AC5" s="51" t="s">
        <v>96</v>
      </c>
      <c r="AD5" s="51" t="s">
        <v>96</v>
      </c>
      <c r="AE5" s="51" t="s">
        <v>96</v>
      </c>
      <c r="AF5" s="51" t="s">
        <v>96</v>
      </c>
      <c r="AG5" s="51" t="s">
        <v>96</v>
      </c>
      <c r="AH5" s="51" t="s">
        <v>96</v>
      </c>
      <c r="AI5" s="51" t="s">
        <v>96</v>
      </c>
      <c r="AJ5" s="51" t="s">
        <v>96</v>
      </c>
      <c r="AK5" s="51" t="s">
        <v>96</v>
      </c>
      <c r="AL5" s="51" t="s">
        <v>96</v>
      </c>
      <c r="AM5" s="51" t="s">
        <v>96</v>
      </c>
      <c r="AN5" s="51" t="s">
        <v>96</v>
      </c>
      <c r="AO5" s="52" t="str">
        <f t="shared" si="0"/>
        <v>–</v>
      </c>
      <c r="AP5" s="53"/>
      <c r="AQ5" s="53"/>
      <c r="AR5" s="53"/>
      <c r="AS5" s="53"/>
      <c r="AT5" s="53"/>
    </row>
    <row r="6" spans="1:46" s="45" customFormat="1" ht="12" hidden="1" customHeight="1" outlineLevel="1">
      <c r="A6" s="54" t="s">
        <v>100</v>
      </c>
      <c r="B6" s="55" t="s">
        <v>99</v>
      </c>
      <c r="C6" s="56"/>
      <c r="D6" s="51" t="s">
        <v>96</v>
      </c>
      <c r="E6" s="51" t="s">
        <v>96</v>
      </c>
      <c r="F6" s="51" t="s">
        <v>96</v>
      </c>
      <c r="G6" s="51" t="s">
        <v>96</v>
      </c>
      <c r="H6" s="51" t="s">
        <v>96</v>
      </c>
      <c r="I6" s="51" t="s">
        <v>96</v>
      </c>
      <c r="J6" s="51" t="s">
        <v>96</v>
      </c>
      <c r="K6" s="51" t="s">
        <v>96</v>
      </c>
      <c r="L6" s="51" t="s">
        <v>96</v>
      </c>
      <c r="M6" s="51" t="s">
        <v>96</v>
      </c>
      <c r="N6" s="51" t="s">
        <v>96</v>
      </c>
      <c r="O6" s="51" t="s">
        <v>96</v>
      </c>
      <c r="P6" s="51" t="s">
        <v>96</v>
      </c>
      <c r="Q6" s="51" t="s">
        <v>96</v>
      </c>
      <c r="R6" s="51" t="s">
        <v>96</v>
      </c>
      <c r="S6" s="51" t="s">
        <v>96</v>
      </c>
      <c r="T6" s="51" t="s">
        <v>96</v>
      </c>
      <c r="U6" s="51" t="s">
        <v>96</v>
      </c>
      <c r="V6" s="51" t="s">
        <v>96</v>
      </c>
      <c r="W6" s="51" t="s">
        <v>96</v>
      </c>
      <c r="X6" s="51" t="s">
        <v>96</v>
      </c>
      <c r="Y6" s="51" t="s">
        <v>96</v>
      </c>
      <c r="Z6" s="51" t="s">
        <v>96</v>
      </c>
      <c r="AA6" s="51" t="s">
        <v>96</v>
      </c>
      <c r="AB6" s="51" t="s">
        <v>96</v>
      </c>
      <c r="AC6" s="51" t="s">
        <v>96</v>
      </c>
      <c r="AD6" s="51" t="s">
        <v>96</v>
      </c>
      <c r="AE6" s="51" t="s">
        <v>96</v>
      </c>
      <c r="AF6" s="51" t="s">
        <v>96</v>
      </c>
      <c r="AG6" s="51" t="s">
        <v>96</v>
      </c>
      <c r="AH6" s="51" t="s">
        <v>96</v>
      </c>
      <c r="AI6" s="51" t="s">
        <v>96</v>
      </c>
      <c r="AJ6" s="51" t="s">
        <v>96</v>
      </c>
      <c r="AK6" s="51" t="s">
        <v>96</v>
      </c>
      <c r="AL6" s="51" t="s">
        <v>96</v>
      </c>
      <c r="AM6" s="51" t="s">
        <v>96</v>
      </c>
      <c r="AN6" s="51" t="s">
        <v>96</v>
      </c>
      <c r="AO6" s="52" t="str">
        <f t="shared" si="0"/>
        <v>–</v>
      </c>
      <c r="AP6" s="53"/>
      <c r="AQ6" s="53"/>
      <c r="AR6" s="53"/>
      <c r="AS6" s="53"/>
      <c r="AT6" s="53"/>
    </row>
    <row r="7" spans="1:46" s="45" customFormat="1" ht="14.25" collapsed="1">
      <c r="A7" s="57" t="s">
        <v>138</v>
      </c>
      <c r="B7" s="57" t="s">
        <v>139</v>
      </c>
      <c r="C7" s="58" t="s">
        <v>64</v>
      </c>
      <c r="D7" s="51">
        <v>157.72626798835276</v>
      </c>
      <c r="E7" s="51">
        <v>172.57771438103163</v>
      </c>
      <c r="F7" s="51">
        <v>185.47184222129783</v>
      </c>
      <c r="G7" s="51">
        <v>192.78952921963392</v>
      </c>
      <c r="H7" s="51">
        <v>217.36032665058235</v>
      </c>
      <c r="I7" s="51">
        <v>234.00503900000001</v>
      </c>
      <c r="J7" s="51">
        <v>248.96438000000001</v>
      </c>
      <c r="K7" s="51">
        <v>273.42591599999997</v>
      </c>
      <c r="L7" s="51">
        <v>278.45247699999999</v>
      </c>
      <c r="M7" s="51">
        <v>275.965014</v>
      </c>
      <c r="N7" s="51">
        <v>279.10802799999999</v>
      </c>
      <c r="O7" s="51">
        <v>278.888397</v>
      </c>
      <c r="P7" s="51">
        <v>286.08275600000002</v>
      </c>
      <c r="Q7" s="51">
        <v>284.46789699999999</v>
      </c>
      <c r="R7" s="51">
        <v>286.53578800000003</v>
      </c>
      <c r="S7" s="51">
        <v>336.474896</v>
      </c>
      <c r="T7" s="51">
        <v>353.28475300000002</v>
      </c>
      <c r="U7" s="51">
        <v>454.45473700000002</v>
      </c>
      <c r="V7" s="51">
        <v>460.43244500000003</v>
      </c>
      <c r="W7" s="51">
        <v>452.17906699999997</v>
      </c>
      <c r="X7" s="51">
        <v>424.00777200000005</v>
      </c>
      <c r="Y7" s="51">
        <v>419.62237700000003</v>
      </c>
      <c r="Z7" s="51">
        <v>398.064728</v>
      </c>
      <c r="AA7" s="51">
        <v>375.20176500000002</v>
      </c>
      <c r="AB7" s="51">
        <v>339.39599700000002</v>
      </c>
      <c r="AC7" s="51">
        <v>317.60193500000003</v>
      </c>
      <c r="AD7" s="51">
        <v>303.40422599999999</v>
      </c>
      <c r="AE7" s="51">
        <v>277.55710299999998</v>
      </c>
      <c r="AF7" s="51">
        <v>247.57645199999999</v>
      </c>
      <c r="AG7" s="51">
        <v>296.92765100000003</v>
      </c>
      <c r="AH7" s="51">
        <v>270.65259700000001</v>
      </c>
      <c r="AI7" s="51">
        <v>278.965689</v>
      </c>
      <c r="AJ7" s="51">
        <v>283.26232800000002</v>
      </c>
      <c r="AK7" s="51">
        <v>269.21835699999997</v>
      </c>
      <c r="AL7" s="51">
        <v>245.34343999999999</v>
      </c>
      <c r="AM7" s="51">
        <v>225.20872500000002</v>
      </c>
      <c r="AN7" s="51">
        <v>237.26182399999999</v>
      </c>
      <c r="AO7" s="52">
        <f t="shared" si="0"/>
        <v>5.351968046531045E-2</v>
      </c>
      <c r="AP7" s="53"/>
      <c r="AQ7" s="53"/>
      <c r="AR7" s="53"/>
      <c r="AS7" s="53"/>
      <c r="AT7" s="53"/>
    </row>
    <row r="8" spans="1:46" s="45" customFormat="1" ht="22.5" customHeight="1">
      <c r="A8" s="59" t="s">
        <v>140</v>
      </c>
      <c r="B8" s="59" t="s">
        <v>141</v>
      </c>
      <c r="C8" s="58"/>
      <c r="D8" s="60">
        <v>2887.5651319883532</v>
      </c>
      <c r="E8" s="60">
        <v>3054.6397743810317</v>
      </c>
      <c r="F8" s="60">
        <v>3286.4390732212978</v>
      </c>
      <c r="G8" s="60">
        <v>3533.4002052196342</v>
      </c>
      <c r="H8" s="60">
        <v>3750.3749266505824</v>
      </c>
      <c r="I8" s="60">
        <v>3859.2712529999999</v>
      </c>
      <c r="J8" s="60">
        <v>3988.2594309999999</v>
      </c>
      <c r="K8" s="60">
        <v>4561.1936480000004</v>
      </c>
      <c r="L8" s="60">
        <v>4788.4527619999999</v>
      </c>
      <c r="M8" s="60">
        <v>4925.9511160000002</v>
      </c>
      <c r="N8" s="60">
        <v>4753.7556919999997</v>
      </c>
      <c r="O8" s="60">
        <v>4781.4138560000001</v>
      </c>
      <c r="P8" s="60">
        <v>4771.3722710000002</v>
      </c>
      <c r="Q8" s="60">
        <v>4955.752688999999</v>
      </c>
      <c r="R8" s="60">
        <v>5166.4287620000005</v>
      </c>
      <c r="S8" s="60">
        <v>5200.8882739999999</v>
      </c>
      <c r="T8" s="60">
        <v>5368.0827479999998</v>
      </c>
      <c r="U8" s="60">
        <v>5850.8682790000003</v>
      </c>
      <c r="V8" s="60">
        <v>6295.9212100000004</v>
      </c>
      <c r="W8" s="60">
        <v>6460.8742140000004</v>
      </c>
      <c r="X8" s="60">
        <v>6661.6313989999999</v>
      </c>
      <c r="Y8" s="60">
        <v>6717.8236579999993</v>
      </c>
      <c r="Z8" s="60">
        <v>6549.8854510000001</v>
      </c>
      <c r="AA8" s="60">
        <v>6678.3699479999996</v>
      </c>
      <c r="AB8" s="60">
        <v>6682.2906489999996</v>
      </c>
      <c r="AC8" s="60">
        <v>6434.9527420000004</v>
      </c>
      <c r="AD8" s="60">
        <v>6385.1626389999992</v>
      </c>
      <c r="AE8" s="60">
        <v>6366.859515000001</v>
      </c>
      <c r="AF8" s="60">
        <v>6423.1953519999997</v>
      </c>
      <c r="AG8" s="60">
        <v>6440.3632459999999</v>
      </c>
      <c r="AH8" s="60">
        <v>6477.6317330000002</v>
      </c>
      <c r="AI8" s="60">
        <v>6637.101341999999</v>
      </c>
      <c r="AJ8" s="60">
        <v>6299.8074499999993</v>
      </c>
      <c r="AK8" s="60">
        <v>6706.3766639999994</v>
      </c>
      <c r="AL8" s="60">
        <v>6936.6499359999989</v>
      </c>
      <c r="AM8" s="60">
        <v>6439.852159</v>
      </c>
      <c r="AN8" s="60">
        <v>6491.4510090000003</v>
      </c>
      <c r="AO8" s="61">
        <f t="shared" si="0"/>
        <v>8.0124277275354008E-3</v>
      </c>
      <c r="AP8" s="53"/>
      <c r="AQ8" s="53"/>
      <c r="AR8" s="53"/>
      <c r="AS8" s="53"/>
      <c r="AT8" s="53"/>
    </row>
    <row r="9" spans="1:46" s="45" customFormat="1" ht="14.25">
      <c r="A9" s="57" t="s">
        <v>142</v>
      </c>
      <c r="B9" s="57" t="s">
        <v>143</v>
      </c>
      <c r="C9" s="58"/>
      <c r="D9" s="51">
        <v>483.95074701164731</v>
      </c>
      <c r="E9" s="51">
        <v>503.79953761896843</v>
      </c>
      <c r="F9" s="51">
        <v>563.55010077870224</v>
      </c>
      <c r="G9" s="51">
        <v>647.84191378036599</v>
      </c>
      <c r="H9" s="51">
        <v>713.92935634941762</v>
      </c>
      <c r="I9" s="51">
        <v>756.65195199999994</v>
      </c>
      <c r="J9" s="51">
        <v>794.50893899999994</v>
      </c>
      <c r="K9" s="51">
        <v>820.15815599999996</v>
      </c>
      <c r="L9" s="51">
        <v>823.94378300000005</v>
      </c>
      <c r="M9" s="51">
        <v>872.71995100000004</v>
      </c>
      <c r="N9" s="51">
        <v>954.76074300000005</v>
      </c>
      <c r="O9" s="51">
        <v>972.65083699999991</v>
      </c>
      <c r="P9" s="51">
        <v>1026.7582830000001</v>
      </c>
      <c r="Q9" s="51">
        <v>1036.3633460000001</v>
      </c>
      <c r="R9" s="51">
        <v>1112.504013</v>
      </c>
      <c r="S9" s="51">
        <v>1106.635221</v>
      </c>
      <c r="T9" s="51">
        <v>1082.056691</v>
      </c>
      <c r="U9" s="51">
        <v>1073.4667709999999</v>
      </c>
      <c r="V9" s="51">
        <v>979.16281900000024</v>
      </c>
      <c r="W9" s="51">
        <v>1213.3023880000001</v>
      </c>
      <c r="X9" s="51">
        <v>1352.5403179999998</v>
      </c>
      <c r="Y9" s="51">
        <v>1230.2808929999997</v>
      </c>
      <c r="Z9" s="51">
        <v>1087.1141220000002</v>
      </c>
      <c r="AA9" s="51">
        <v>1184.1987350000006</v>
      </c>
      <c r="AB9" s="51">
        <v>1198.0747269999999</v>
      </c>
      <c r="AC9" s="51">
        <v>1328.6213719999998</v>
      </c>
      <c r="AD9" s="51">
        <v>1384.4119559999997</v>
      </c>
      <c r="AE9" s="51">
        <v>1406.4723490000001</v>
      </c>
      <c r="AF9" s="51">
        <v>1322.5737050000005</v>
      </c>
      <c r="AG9" s="51">
        <v>1376.7648710000003</v>
      </c>
      <c r="AH9" s="51">
        <v>1494.4346079999993</v>
      </c>
      <c r="AI9" s="51">
        <v>1384.0530989999997</v>
      </c>
      <c r="AJ9" s="51">
        <v>1521.3832179999995</v>
      </c>
      <c r="AK9" s="51">
        <v>1333.0356709999999</v>
      </c>
      <c r="AL9" s="51">
        <v>1927.9484210000001</v>
      </c>
      <c r="AM9" s="51">
        <v>976.95535000000018</v>
      </c>
      <c r="AN9" s="51">
        <v>1510.3534230000002</v>
      </c>
      <c r="AO9" s="52">
        <f t="shared" si="0"/>
        <v>0.54597999079487103</v>
      </c>
      <c r="AP9" s="53"/>
      <c r="AQ9" s="53"/>
      <c r="AR9" s="53"/>
      <c r="AS9" s="53"/>
      <c r="AT9" s="53"/>
    </row>
    <row r="10" spans="1:46" s="45" customFormat="1" ht="22.5" customHeight="1">
      <c r="A10" s="59" t="s">
        <v>144</v>
      </c>
      <c r="B10" s="59" t="s">
        <v>145</v>
      </c>
      <c r="C10" s="58"/>
      <c r="D10" s="60">
        <v>3371.5158790000005</v>
      </c>
      <c r="E10" s="60">
        <v>3558.439312</v>
      </c>
      <c r="F10" s="60">
        <v>3849.9891739999998</v>
      </c>
      <c r="G10" s="60">
        <v>4181.2421189999995</v>
      </c>
      <c r="H10" s="60">
        <v>4464.3042830000004</v>
      </c>
      <c r="I10" s="60">
        <v>4615.9232049999991</v>
      </c>
      <c r="J10" s="60">
        <v>4782.7683700000007</v>
      </c>
      <c r="K10" s="60">
        <v>5381.3518039999999</v>
      </c>
      <c r="L10" s="60">
        <v>5612.3965449999996</v>
      </c>
      <c r="M10" s="60">
        <v>5798.6710670000002</v>
      </c>
      <c r="N10" s="60">
        <v>5708.5164349999995</v>
      </c>
      <c r="O10" s="60">
        <v>5754.0646930000003</v>
      </c>
      <c r="P10" s="60">
        <v>5798.1305540000003</v>
      </c>
      <c r="Q10" s="60">
        <v>5992.1160349999991</v>
      </c>
      <c r="R10" s="60">
        <v>6278.9327750000002</v>
      </c>
      <c r="S10" s="60">
        <v>6307.5234949999995</v>
      </c>
      <c r="T10" s="60">
        <v>6450.1394389999996</v>
      </c>
      <c r="U10" s="60">
        <v>6924.3350499999997</v>
      </c>
      <c r="V10" s="60">
        <v>7275.0840290000006</v>
      </c>
      <c r="W10" s="60">
        <v>7674.1766020000005</v>
      </c>
      <c r="X10" s="60">
        <v>8014.1717170000002</v>
      </c>
      <c r="Y10" s="60">
        <v>7948.1045509999985</v>
      </c>
      <c r="Z10" s="60">
        <v>7636.9995730000001</v>
      </c>
      <c r="AA10" s="60">
        <v>7862.5686830000004</v>
      </c>
      <c r="AB10" s="60">
        <v>7880.3653759999997</v>
      </c>
      <c r="AC10" s="60">
        <v>7763.574114</v>
      </c>
      <c r="AD10" s="60">
        <v>7769.5745949999991</v>
      </c>
      <c r="AE10" s="60">
        <v>7773.3318640000007</v>
      </c>
      <c r="AF10" s="60">
        <v>7745.7690570000004</v>
      </c>
      <c r="AG10" s="60">
        <v>7817.1281170000002</v>
      </c>
      <c r="AH10" s="60">
        <v>7972.0663409999997</v>
      </c>
      <c r="AI10" s="60">
        <v>8021.1544409999988</v>
      </c>
      <c r="AJ10" s="60">
        <v>7821.1906679999984</v>
      </c>
      <c r="AK10" s="60">
        <v>8039.4123349999991</v>
      </c>
      <c r="AL10" s="60">
        <v>8864.5983569999989</v>
      </c>
      <c r="AM10" s="60">
        <v>7416.8075090000002</v>
      </c>
      <c r="AN10" s="60">
        <v>8001.8044320000008</v>
      </c>
      <c r="AO10" s="52">
        <f t="shared" si="0"/>
        <v>7.8874491793150911E-2</v>
      </c>
      <c r="AP10" s="53"/>
      <c r="AQ10" s="53"/>
      <c r="AR10" s="53"/>
      <c r="AS10" s="53"/>
      <c r="AT10" s="53"/>
    </row>
    <row r="11" spans="1:46" s="45" customFormat="1" ht="14.25">
      <c r="A11" s="57" t="s">
        <v>146</v>
      </c>
      <c r="B11" s="57" t="s">
        <v>147</v>
      </c>
      <c r="C11" s="58"/>
      <c r="D11" s="51" t="s">
        <v>122</v>
      </c>
      <c r="E11" s="51" t="s">
        <v>122</v>
      </c>
      <c r="F11" s="51" t="s">
        <v>122</v>
      </c>
      <c r="G11" s="51">
        <v>-28</v>
      </c>
      <c r="H11" s="51">
        <v>9</v>
      </c>
      <c r="I11" s="51">
        <v>-2</v>
      </c>
      <c r="J11" s="51">
        <v>140</v>
      </c>
      <c r="K11" s="51">
        <v>90</v>
      </c>
      <c r="L11" s="51">
        <v>168</v>
      </c>
      <c r="M11" s="51">
        <v>234</v>
      </c>
      <c r="N11" s="51">
        <v>334</v>
      </c>
      <c r="O11" s="51">
        <v>361</v>
      </c>
      <c r="P11" s="51">
        <v>489.29999999999995</v>
      </c>
      <c r="Q11" s="51">
        <v>565.1</v>
      </c>
      <c r="R11" s="51">
        <v>-145.32788200000005</v>
      </c>
      <c r="S11" s="51">
        <v>-411.24071399999991</v>
      </c>
      <c r="T11" s="51">
        <v>529.48377299999993</v>
      </c>
      <c r="U11" s="51">
        <v>262.83104400000002</v>
      </c>
      <c r="V11" s="51">
        <v>513.03782999999999</v>
      </c>
      <c r="W11" s="51">
        <v>740.62845400000003</v>
      </c>
      <c r="X11" s="51">
        <v>318.31327799999997</v>
      </c>
      <c r="Y11" s="51">
        <v>-3973.1093429999996</v>
      </c>
      <c r="Z11" s="51">
        <v>817.38399999999979</v>
      </c>
      <c r="AA11" s="51">
        <v>-120.91200000000049</v>
      </c>
      <c r="AB11" s="51">
        <v>614.4219999999998</v>
      </c>
      <c r="AC11" s="51">
        <v>1095.4720000000004</v>
      </c>
      <c r="AD11" s="51">
        <v>675.26900000000023</v>
      </c>
      <c r="AE11" s="51">
        <v>791.6929999999993</v>
      </c>
      <c r="AF11" s="51">
        <v>623.28399999999965</v>
      </c>
      <c r="AG11" s="51">
        <v>671.4789999999997</v>
      </c>
      <c r="AH11" s="51">
        <v>1181.6680000000006</v>
      </c>
      <c r="AI11" s="51">
        <v>5556.32</v>
      </c>
      <c r="AJ11" s="51">
        <v>3520.212</v>
      </c>
      <c r="AK11" s="51">
        <v>1703.796</v>
      </c>
      <c r="AL11" s="51">
        <v>2676.4870000000001</v>
      </c>
      <c r="AM11" s="51">
        <v>-5804.3429999999998</v>
      </c>
      <c r="AN11" s="51">
        <v>1385.6420000000001</v>
      </c>
      <c r="AO11" s="52">
        <f t="shared" si="0"/>
        <v>1.2387250374417913</v>
      </c>
      <c r="AP11" s="53"/>
      <c r="AQ11" s="53"/>
      <c r="AR11" s="53"/>
      <c r="AS11" s="53"/>
      <c r="AT11" s="53"/>
    </row>
    <row r="12" spans="1:46" s="45" customFormat="1" ht="22.5" customHeight="1">
      <c r="A12" s="59" t="s">
        <v>148</v>
      </c>
      <c r="B12" s="59" t="s">
        <v>149</v>
      </c>
      <c r="C12" s="58" t="s">
        <v>63</v>
      </c>
      <c r="D12" s="60">
        <v>3371.5158790000005</v>
      </c>
      <c r="E12" s="60">
        <v>3558.439312</v>
      </c>
      <c r="F12" s="60">
        <v>3849.9891739999998</v>
      </c>
      <c r="G12" s="60">
        <v>4153.2421189999995</v>
      </c>
      <c r="H12" s="60">
        <v>4473.3042830000004</v>
      </c>
      <c r="I12" s="60">
        <v>4613.9232049999991</v>
      </c>
      <c r="J12" s="60">
        <v>4922.7683700000007</v>
      </c>
      <c r="K12" s="60">
        <v>5471.3518039999999</v>
      </c>
      <c r="L12" s="60">
        <v>5780.3965449999996</v>
      </c>
      <c r="M12" s="60">
        <v>6032.6710670000002</v>
      </c>
      <c r="N12" s="60">
        <v>6042.5164349999995</v>
      </c>
      <c r="O12" s="60">
        <v>6115.0646930000003</v>
      </c>
      <c r="P12" s="60">
        <v>6287.4305540000005</v>
      </c>
      <c r="Q12" s="60">
        <v>6557.2160349999995</v>
      </c>
      <c r="R12" s="60">
        <v>6133.6048930000006</v>
      </c>
      <c r="S12" s="60">
        <v>5896.2827809999999</v>
      </c>
      <c r="T12" s="60">
        <v>6979.6232119999995</v>
      </c>
      <c r="U12" s="60">
        <v>7187.1660940000002</v>
      </c>
      <c r="V12" s="60">
        <v>7788.1218590000008</v>
      </c>
      <c r="W12" s="60">
        <v>8414.8050559999992</v>
      </c>
      <c r="X12" s="60">
        <v>8332.4849950000007</v>
      </c>
      <c r="Y12" s="60">
        <v>3974.9952079999998</v>
      </c>
      <c r="Z12" s="60">
        <v>8454.3835729999992</v>
      </c>
      <c r="AA12" s="60">
        <v>7741.6566829999992</v>
      </c>
      <c r="AB12" s="60">
        <v>8494.7873760000002</v>
      </c>
      <c r="AC12" s="60">
        <v>8859.0461140000025</v>
      </c>
      <c r="AD12" s="60">
        <v>8444.8435950000003</v>
      </c>
      <c r="AE12" s="60">
        <v>8565.0248639999991</v>
      </c>
      <c r="AF12" s="60">
        <v>8369.0530569999992</v>
      </c>
      <c r="AG12" s="60">
        <v>8488.6071169999996</v>
      </c>
      <c r="AH12" s="60">
        <v>9153.7343409999994</v>
      </c>
      <c r="AI12" s="60">
        <v>13577.474440999998</v>
      </c>
      <c r="AJ12" s="60">
        <v>11341.402667999999</v>
      </c>
      <c r="AK12" s="60">
        <v>9743.2083349999994</v>
      </c>
      <c r="AL12" s="60">
        <v>11541.085357</v>
      </c>
      <c r="AM12" s="60">
        <v>1612.4645089999999</v>
      </c>
      <c r="AN12" s="60">
        <v>9387.4464319999988</v>
      </c>
      <c r="AO12" s="61">
        <f t="shared" si="0"/>
        <v>4.8218003432657257</v>
      </c>
      <c r="AP12" s="53"/>
      <c r="AQ12" s="53"/>
      <c r="AR12" s="53"/>
      <c r="AS12" s="53"/>
      <c r="AT12" s="53"/>
    </row>
    <row r="13" spans="1:46" s="45" customFormat="1" ht="14.25">
      <c r="A13" s="57" t="s">
        <v>150</v>
      </c>
      <c r="B13" s="57" t="s">
        <v>151</v>
      </c>
      <c r="C13" s="58" t="s">
        <v>65</v>
      </c>
      <c r="D13" s="51">
        <v>2245.8139209999999</v>
      </c>
      <c r="E13" s="51">
        <v>2386.9610889999994</v>
      </c>
      <c r="F13" s="51">
        <v>2538.3633210000003</v>
      </c>
      <c r="G13" s="51">
        <v>2742.5831459999999</v>
      </c>
      <c r="H13" s="51">
        <v>3093.6211180000005</v>
      </c>
      <c r="I13" s="51">
        <v>3386.336284</v>
      </c>
      <c r="J13" s="51">
        <v>3432.1586150000003</v>
      </c>
      <c r="K13" s="51">
        <v>3395.1742880000002</v>
      </c>
      <c r="L13" s="51">
        <v>3450.0085010000003</v>
      </c>
      <c r="M13" s="51">
        <v>3471.4561960000001</v>
      </c>
      <c r="N13" s="51">
        <v>3530.9913020000004</v>
      </c>
      <c r="O13" s="51">
        <v>3572.1864700000006</v>
      </c>
      <c r="P13" s="51">
        <v>3717.6095319999999</v>
      </c>
      <c r="Q13" s="51">
        <v>3885.9018620000002</v>
      </c>
      <c r="R13" s="51">
        <v>4058.0919969999995</v>
      </c>
      <c r="S13" s="51">
        <v>4270.6451369999995</v>
      </c>
      <c r="T13" s="51">
        <v>4528.4791679999998</v>
      </c>
      <c r="U13" s="51">
        <v>4650.8325679999998</v>
      </c>
      <c r="V13" s="51">
        <v>4678.1436039999999</v>
      </c>
      <c r="W13" s="51">
        <v>4724.5218490000007</v>
      </c>
      <c r="X13" s="51">
        <v>4762.4904580000002</v>
      </c>
      <c r="Y13" s="51">
        <v>4937.1969339999996</v>
      </c>
      <c r="Z13" s="51">
        <v>5145.0164590000004</v>
      </c>
      <c r="AA13" s="51">
        <v>5169.5616699999991</v>
      </c>
      <c r="AB13" s="51">
        <v>5239.2020200000006</v>
      </c>
      <c r="AC13" s="51">
        <v>5361.3564569999999</v>
      </c>
      <c r="AD13" s="51">
        <v>5502.7924739999999</v>
      </c>
      <c r="AE13" s="51">
        <v>5698.4154129999997</v>
      </c>
      <c r="AF13" s="51">
        <v>5772.9117650000007</v>
      </c>
      <c r="AG13" s="51">
        <v>5929.4776770000008</v>
      </c>
      <c r="AH13" s="51">
        <v>5964.4333900000001</v>
      </c>
      <c r="AI13" s="51">
        <v>5996.5485170000002</v>
      </c>
      <c r="AJ13" s="51">
        <v>6101.6089370000009</v>
      </c>
      <c r="AK13" s="51">
        <v>5923.2562760000001</v>
      </c>
      <c r="AL13" s="51">
        <v>5940.9090230000002</v>
      </c>
      <c r="AM13" s="51">
        <v>6041.0562030000001</v>
      </c>
      <c r="AN13" s="51">
        <v>6322.2873560000007</v>
      </c>
      <c r="AO13" s="52">
        <f t="shared" si="0"/>
        <v>4.6553308486079088E-2</v>
      </c>
      <c r="AP13" s="53"/>
      <c r="AQ13" s="53"/>
      <c r="AR13" s="53"/>
      <c r="AS13" s="53"/>
      <c r="AT13" s="53"/>
    </row>
    <row r="14" spans="1:46" s="45" customFormat="1" ht="14.25">
      <c r="A14" s="57" t="s">
        <v>152</v>
      </c>
      <c r="B14" s="57" t="s">
        <v>153</v>
      </c>
      <c r="C14" s="58"/>
      <c r="D14" s="51">
        <v>375.31323200000003</v>
      </c>
      <c r="E14" s="51">
        <v>394.44315399999999</v>
      </c>
      <c r="F14" s="51">
        <v>413.15371499999998</v>
      </c>
      <c r="G14" s="51">
        <v>443.95855100000006</v>
      </c>
      <c r="H14" s="51">
        <v>473.73114299999997</v>
      </c>
      <c r="I14" s="51">
        <v>459.57227</v>
      </c>
      <c r="J14" s="51">
        <v>468.57858100000004</v>
      </c>
      <c r="K14" s="51">
        <v>496.21261600000003</v>
      </c>
      <c r="L14" s="51">
        <v>500.85706600000003</v>
      </c>
      <c r="M14" s="51">
        <v>523.03886799999998</v>
      </c>
      <c r="N14" s="51">
        <v>499.25066699999991</v>
      </c>
      <c r="O14" s="51">
        <v>525.01324599999998</v>
      </c>
      <c r="P14" s="51">
        <v>520.98792500000002</v>
      </c>
      <c r="Q14" s="51">
        <v>540.86819800000001</v>
      </c>
      <c r="R14" s="51">
        <v>560.38019399999996</v>
      </c>
      <c r="S14" s="51">
        <v>555.26634100000001</v>
      </c>
      <c r="T14" s="51">
        <v>561.81193099999996</v>
      </c>
      <c r="U14" s="51">
        <v>566.64706499999988</v>
      </c>
      <c r="V14" s="51">
        <v>597.87861700000008</v>
      </c>
      <c r="W14" s="51">
        <v>610.61810600000001</v>
      </c>
      <c r="X14" s="51">
        <v>615.2346</v>
      </c>
      <c r="Y14" s="51">
        <v>650.875451</v>
      </c>
      <c r="Z14" s="51">
        <v>671.83729400000004</v>
      </c>
      <c r="AA14" s="51">
        <v>674.82284800000002</v>
      </c>
      <c r="AB14" s="51">
        <v>682.06018500000005</v>
      </c>
      <c r="AC14" s="51">
        <v>898.78825500000005</v>
      </c>
      <c r="AD14" s="51">
        <v>897.05837999999994</v>
      </c>
      <c r="AE14" s="51">
        <v>938.19071000000008</v>
      </c>
      <c r="AF14" s="51">
        <v>973.54820500000005</v>
      </c>
      <c r="AG14" s="51">
        <v>1144.6806710000001</v>
      </c>
      <c r="AH14" s="51">
        <v>976.65201400000001</v>
      </c>
      <c r="AI14" s="51">
        <v>984.11690899999996</v>
      </c>
      <c r="AJ14" s="51">
        <v>980.926514</v>
      </c>
      <c r="AK14" s="51">
        <v>1004.1376310000001</v>
      </c>
      <c r="AL14" s="51">
        <v>989.16348199999993</v>
      </c>
      <c r="AM14" s="51">
        <v>990.84378400000003</v>
      </c>
      <c r="AN14" s="51">
        <v>1001.0743600000001</v>
      </c>
      <c r="AO14" s="52">
        <f t="shared" si="0"/>
        <v>1.0325114983009311E-2</v>
      </c>
      <c r="AP14" s="53"/>
      <c r="AQ14" s="53"/>
      <c r="AR14" s="53"/>
      <c r="AS14" s="53"/>
      <c r="AT14" s="53"/>
    </row>
    <row r="15" spans="1:46" s="45" customFormat="1" ht="14.25">
      <c r="A15" s="57" t="s">
        <v>80</v>
      </c>
      <c r="B15" s="57" t="s">
        <v>154</v>
      </c>
      <c r="C15" s="58" t="s">
        <v>66</v>
      </c>
      <c r="D15" s="51">
        <v>56.024856000000007</v>
      </c>
      <c r="E15" s="51">
        <v>56.679409000000007</v>
      </c>
      <c r="F15" s="51">
        <v>66.053794999999994</v>
      </c>
      <c r="G15" s="51">
        <v>72.167377999999999</v>
      </c>
      <c r="H15" s="51">
        <v>74.647944999999993</v>
      </c>
      <c r="I15" s="51">
        <v>92.615951999999993</v>
      </c>
      <c r="J15" s="51">
        <v>91.844423000000006</v>
      </c>
      <c r="K15" s="51">
        <v>109.368706</v>
      </c>
      <c r="L15" s="51">
        <v>114.306692</v>
      </c>
      <c r="M15" s="51">
        <v>112.30571500000001</v>
      </c>
      <c r="N15" s="51">
        <v>138.048823</v>
      </c>
      <c r="O15" s="51">
        <v>119.88461699999999</v>
      </c>
      <c r="P15" s="51">
        <v>120.047417</v>
      </c>
      <c r="Q15" s="51">
        <v>119.71588300000002</v>
      </c>
      <c r="R15" s="51">
        <v>129.54883999999998</v>
      </c>
      <c r="S15" s="51">
        <v>132.97632900000002</v>
      </c>
      <c r="T15" s="51">
        <v>132.54997600000002</v>
      </c>
      <c r="U15" s="51">
        <v>140.70067700000001</v>
      </c>
      <c r="V15" s="51">
        <v>144.39235300000001</v>
      </c>
      <c r="W15" s="51">
        <v>149.48539600000001</v>
      </c>
      <c r="X15" s="51">
        <v>153.637925</v>
      </c>
      <c r="Y15" s="51">
        <v>155.76307799999998</v>
      </c>
      <c r="Z15" s="51">
        <v>151.494068</v>
      </c>
      <c r="AA15" s="51">
        <v>148.38101700000001</v>
      </c>
      <c r="AB15" s="51">
        <v>143.15072799999999</v>
      </c>
      <c r="AC15" s="51">
        <v>136.388216</v>
      </c>
      <c r="AD15" s="51">
        <v>138.056389</v>
      </c>
      <c r="AE15" s="51">
        <v>140.010851</v>
      </c>
      <c r="AF15" s="51">
        <v>139.67370600000001</v>
      </c>
      <c r="AG15" s="51">
        <v>138.53023300000001</v>
      </c>
      <c r="AH15" s="51">
        <v>139.28397700000002</v>
      </c>
      <c r="AI15" s="51">
        <v>153.352338</v>
      </c>
      <c r="AJ15" s="51">
        <v>157.454094</v>
      </c>
      <c r="AK15" s="51">
        <v>156.72532600000002</v>
      </c>
      <c r="AL15" s="51">
        <v>160.94618700000001</v>
      </c>
      <c r="AM15" s="51">
        <v>167.65302799999998</v>
      </c>
      <c r="AN15" s="51">
        <v>163.84393</v>
      </c>
      <c r="AO15" s="52">
        <f t="shared" si="0"/>
        <v>-2.2720126474542277E-2</v>
      </c>
      <c r="AP15" s="53"/>
      <c r="AQ15" s="53"/>
      <c r="AR15" s="53"/>
      <c r="AS15" s="53"/>
      <c r="AT15" s="53"/>
    </row>
    <row r="16" spans="1:46" s="45" customFormat="1" ht="22.5" customHeight="1">
      <c r="A16" s="59" t="s">
        <v>155</v>
      </c>
      <c r="B16" s="59" t="s">
        <v>156</v>
      </c>
      <c r="C16" s="58" t="s">
        <v>63</v>
      </c>
      <c r="D16" s="60">
        <v>2677.1520089999999</v>
      </c>
      <c r="E16" s="60">
        <v>2838.0836519999993</v>
      </c>
      <c r="F16" s="60">
        <v>3017.570831</v>
      </c>
      <c r="G16" s="60">
        <v>3258.7090750000002</v>
      </c>
      <c r="H16" s="60">
        <v>3642.0002060000006</v>
      </c>
      <c r="I16" s="60">
        <v>3938.5245060000002</v>
      </c>
      <c r="J16" s="60">
        <v>3992.5816190000005</v>
      </c>
      <c r="K16" s="60">
        <v>4000.7556100000002</v>
      </c>
      <c r="L16" s="60">
        <v>4065.1722590000004</v>
      </c>
      <c r="M16" s="60">
        <v>4106.8007790000001</v>
      </c>
      <c r="N16" s="60">
        <v>4168.2907919999998</v>
      </c>
      <c r="O16" s="60">
        <v>4217.0843330000007</v>
      </c>
      <c r="P16" s="60">
        <v>4358.6448739999996</v>
      </c>
      <c r="Q16" s="60">
        <v>4546.4859429999997</v>
      </c>
      <c r="R16" s="60">
        <v>4748.0210310000002</v>
      </c>
      <c r="S16" s="60">
        <v>4958.8878070000001</v>
      </c>
      <c r="T16" s="60">
        <v>5222.8410750000003</v>
      </c>
      <c r="U16" s="60">
        <v>5358.1803099999997</v>
      </c>
      <c r="V16" s="60">
        <v>5420.4145740000004</v>
      </c>
      <c r="W16" s="60">
        <v>5484.6253510000006</v>
      </c>
      <c r="X16" s="60">
        <v>5531.362983</v>
      </c>
      <c r="Y16" s="60">
        <v>5743.8354629999994</v>
      </c>
      <c r="Z16" s="60">
        <v>5968.3478210000003</v>
      </c>
      <c r="AA16" s="60">
        <v>5992.7655349999986</v>
      </c>
      <c r="AB16" s="60">
        <v>6064.4129330000005</v>
      </c>
      <c r="AC16" s="60">
        <v>6396.5329280000005</v>
      </c>
      <c r="AD16" s="60">
        <v>6537.9072430000006</v>
      </c>
      <c r="AE16" s="60">
        <v>6776.6169739999996</v>
      </c>
      <c r="AF16" s="60">
        <v>6886.1336760000004</v>
      </c>
      <c r="AG16" s="60">
        <v>7212.6885810000012</v>
      </c>
      <c r="AH16" s="60">
        <v>7080.3693810000004</v>
      </c>
      <c r="AI16" s="60">
        <v>7134.0177640000002</v>
      </c>
      <c r="AJ16" s="60">
        <v>7239.9895450000004</v>
      </c>
      <c r="AK16" s="60">
        <v>7084.1192329999994</v>
      </c>
      <c r="AL16" s="60">
        <v>7091.0186919999996</v>
      </c>
      <c r="AM16" s="60">
        <v>7199.5530149999995</v>
      </c>
      <c r="AN16" s="60">
        <v>7487.2056460000013</v>
      </c>
      <c r="AO16" s="61">
        <f t="shared" si="0"/>
        <v>3.9954234714389664E-2</v>
      </c>
      <c r="AP16" s="53"/>
      <c r="AQ16" s="53"/>
      <c r="AR16" s="53"/>
      <c r="AS16" s="53"/>
      <c r="AT16" s="53"/>
    </row>
    <row r="17" spans="1:46" s="45" customFormat="1" ht="22.5" customHeight="1">
      <c r="A17" s="59" t="s">
        <v>157</v>
      </c>
      <c r="B17" s="59" t="s">
        <v>158</v>
      </c>
      <c r="C17" s="58"/>
      <c r="D17" s="60">
        <v>210.41312298835328</v>
      </c>
      <c r="E17" s="60">
        <v>216.55612238103231</v>
      </c>
      <c r="F17" s="60">
        <v>268.86824222129781</v>
      </c>
      <c r="G17" s="60">
        <v>274.69113021963403</v>
      </c>
      <c r="H17" s="60">
        <v>108.37472065058182</v>
      </c>
      <c r="I17" s="60">
        <v>-79.253253000000313</v>
      </c>
      <c r="J17" s="60">
        <v>-4.3221880000005513</v>
      </c>
      <c r="K17" s="60">
        <v>560.43803800000023</v>
      </c>
      <c r="L17" s="60">
        <v>723.2805029999995</v>
      </c>
      <c r="M17" s="60">
        <v>819.15033700000004</v>
      </c>
      <c r="N17" s="60">
        <v>585.46489999999994</v>
      </c>
      <c r="O17" s="60">
        <v>564.32952299999943</v>
      </c>
      <c r="P17" s="60">
        <v>412.72739700000056</v>
      </c>
      <c r="Q17" s="60">
        <v>409.26674599999933</v>
      </c>
      <c r="R17" s="60">
        <v>418.40773100000024</v>
      </c>
      <c r="S17" s="60">
        <v>242.00046699999984</v>
      </c>
      <c r="T17" s="60">
        <v>145.24167299999954</v>
      </c>
      <c r="U17" s="60">
        <v>492.68796900000052</v>
      </c>
      <c r="V17" s="60">
        <v>875.50663600000007</v>
      </c>
      <c r="W17" s="60">
        <v>976.2488629999998</v>
      </c>
      <c r="X17" s="60">
        <v>1130.2684159999999</v>
      </c>
      <c r="Y17" s="60">
        <v>973.98819499999991</v>
      </c>
      <c r="Z17" s="60">
        <v>581.53762999999981</v>
      </c>
      <c r="AA17" s="60">
        <v>685.60441300000093</v>
      </c>
      <c r="AB17" s="60">
        <v>617.87771599999905</v>
      </c>
      <c r="AC17" s="60">
        <v>38.41981399999986</v>
      </c>
      <c r="AD17" s="60">
        <v>-152.74460400000135</v>
      </c>
      <c r="AE17" s="60">
        <v>-409.75745899999856</v>
      </c>
      <c r="AF17" s="60">
        <v>-462.93832400000065</v>
      </c>
      <c r="AG17" s="60">
        <v>-772.32533500000136</v>
      </c>
      <c r="AH17" s="60">
        <v>-602.73764800000026</v>
      </c>
      <c r="AI17" s="60">
        <v>-496.91642200000115</v>
      </c>
      <c r="AJ17" s="60">
        <v>-940.18209500000103</v>
      </c>
      <c r="AK17" s="60">
        <v>-377.742569</v>
      </c>
      <c r="AL17" s="60">
        <v>-154.36875600000076</v>
      </c>
      <c r="AM17" s="60">
        <v>-759.70085599999948</v>
      </c>
      <c r="AN17" s="60">
        <v>-995.75463700000091</v>
      </c>
      <c r="AO17" s="61">
        <f t="shared" si="0"/>
        <v>-0.31071938268291432</v>
      </c>
      <c r="AP17" s="53"/>
      <c r="AQ17" s="53"/>
      <c r="AR17" s="53"/>
      <c r="AS17" s="53"/>
      <c r="AT17" s="53"/>
    </row>
    <row r="18" spans="1:46" s="45" customFormat="1" ht="22.5" customHeight="1">
      <c r="A18" s="59" t="s">
        <v>159</v>
      </c>
      <c r="B18" s="59" t="s">
        <v>160</v>
      </c>
      <c r="C18" s="58"/>
      <c r="D18" s="60">
        <v>694.36387000000059</v>
      </c>
      <c r="E18" s="60">
        <v>720.35566000000063</v>
      </c>
      <c r="F18" s="60">
        <v>832.41834299999982</v>
      </c>
      <c r="G18" s="60">
        <v>922.53304399999934</v>
      </c>
      <c r="H18" s="60">
        <v>822.30407699999978</v>
      </c>
      <c r="I18" s="60">
        <v>677.39869899999894</v>
      </c>
      <c r="J18" s="60">
        <v>790.18675100000019</v>
      </c>
      <c r="K18" s="60">
        <v>1380.5961939999997</v>
      </c>
      <c r="L18" s="60">
        <v>1547.2242859999992</v>
      </c>
      <c r="M18" s="60">
        <v>1691.8702880000001</v>
      </c>
      <c r="N18" s="60">
        <v>1540.2256429999998</v>
      </c>
      <c r="O18" s="60">
        <v>1536.9803599999996</v>
      </c>
      <c r="P18" s="60">
        <v>1439.4856800000007</v>
      </c>
      <c r="Q18" s="60">
        <v>1445.6300919999994</v>
      </c>
      <c r="R18" s="60">
        <v>1530.911744</v>
      </c>
      <c r="S18" s="60">
        <v>1348.6356879999994</v>
      </c>
      <c r="T18" s="60">
        <v>1227.2983639999993</v>
      </c>
      <c r="U18" s="60">
        <v>1566.1547399999999</v>
      </c>
      <c r="V18" s="60">
        <v>1854.6694550000002</v>
      </c>
      <c r="W18" s="60">
        <v>2189.5512509999999</v>
      </c>
      <c r="X18" s="60">
        <v>2482.8087340000002</v>
      </c>
      <c r="Y18" s="60">
        <v>2204.2690879999991</v>
      </c>
      <c r="Z18" s="60">
        <v>1668.6517519999998</v>
      </c>
      <c r="AA18" s="60">
        <v>1869.8031480000018</v>
      </c>
      <c r="AB18" s="60">
        <v>1815.9524429999992</v>
      </c>
      <c r="AC18" s="60">
        <v>1367.0411859999995</v>
      </c>
      <c r="AD18" s="60">
        <v>1231.6673519999986</v>
      </c>
      <c r="AE18" s="60">
        <v>996.71489000000111</v>
      </c>
      <c r="AF18" s="60">
        <v>859.63538100000005</v>
      </c>
      <c r="AG18" s="60">
        <v>604.43953599999895</v>
      </c>
      <c r="AH18" s="60">
        <v>891.69695999999931</v>
      </c>
      <c r="AI18" s="60">
        <v>887.1366769999986</v>
      </c>
      <c r="AJ18" s="60">
        <v>581.20112299999801</v>
      </c>
      <c r="AK18" s="60">
        <v>955.29310199999964</v>
      </c>
      <c r="AL18" s="60">
        <v>1773.5796649999993</v>
      </c>
      <c r="AM18" s="60">
        <v>217.2544940000007</v>
      </c>
      <c r="AN18" s="60">
        <v>514.59878599999956</v>
      </c>
      <c r="AO18" s="61">
        <f t="shared" si="0"/>
        <v>1.3686450693167151</v>
      </c>
      <c r="AP18" s="53"/>
      <c r="AQ18" s="53"/>
      <c r="AR18" s="53"/>
      <c r="AS18" s="53"/>
      <c r="AT18" s="53"/>
    </row>
    <row r="19" spans="1:46" s="45" customFormat="1" ht="22.5" customHeight="1">
      <c r="A19" s="59" t="s">
        <v>161</v>
      </c>
      <c r="B19" s="59" t="s">
        <v>162</v>
      </c>
      <c r="C19" s="58" t="s">
        <v>63</v>
      </c>
      <c r="D19" s="60">
        <v>694.36387000000059</v>
      </c>
      <c r="E19" s="60">
        <v>720.35566000000063</v>
      </c>
      <c r="F19" s="60">
        <v>832.41834299999982</v>
      </c>
      <c r="G19" s="60">
        <v>894.53304399999934</v>
      </c>
      <c r="H19" s="60">
        <v>831.30407699999978</v>
      </c>
      <c r="I19" s="60">
        <v>675.39869899999894</v>
      </c>
      <c r="J19" s="60">
        <v>930.18675100000019</v>
      </c>
      <c r="K19" s="60">
        <v>1470.5961939999997</v>
      </c>
      <c r="L19" s="60">
        <v>1715.2242859999992</v>
      </c>
      <c r="M19" s="60">
        <v>1925.8702880000001</v>
      </c>
      <c r="N19" s="60">
        <v>1874.2256429999998</v>
      </c>
      <c r="O19" s="60">
        <v>1897.9803599999996</v>
      </c>
      <c r="P19" s="60">
        <v>1928.7856800000009</v>
      </c>
      <c r="Q19" s="60">
        <v>2010.7300919999998</v>
      </c>
      <c r="R19" s="60">
        <v>1385.5838620000004</v>
      </c>
      <c r="S19" s="60">
        <v>937.39497399999982</v>
      </c>
      <c r="T19" s="60">
        <v>1756.7821369999992</v>
      </c>
      <c r="U19" s="60">
        <v>1828.9857840000004</v>
      </c>
      <c r="V19" s="60">
        <v>2367.7072850000004</v>
      </c>
      <c r="W19" s="60">
        <v>2930.1797049999986</v>
      </c>
      <c r="X19" s="60">
        <v>2801.1220120000007</v>
      </c>
      <c r="Y19" s="60">
        <v>-1768.8402549999996</v>
      </c>
      <c r="Z19" s="60">
        <v>2486.0357519999989</v>
      </c>
      <c r="AA19" s="60">
        <v>1748.8911480000006</v>
      </c>
      <c r="AB19" s="60">
        <v>2430.3744429999997</v>
      </c>
      <c r="AC19" s="60">
        <v>2462.513186000002</v>
      </c>
      <c r="AD19" s="60">
        <v>1906.9363519999997</v>
      </c>
      <c r="AE19" s="60">
        <v>1788.4078899999995</v>
      </c>
      <c r="AF19" s="60">
        <v>1482.9193809999988</v>
      </c>
      <c r="AG19" s="60">
        <v>1275.9185359999983</v>
      </c>
      <c r="AH19" s="60">
        <v>2073.364959999999</v>
      </c>
      <c r="AI19" s="60">
        <v>6443.4566769999983</v>
      </c>
      <c r="AJ19" s="60">
        <v>4101.4131229999984</v>
      </c>
      <c r="AK19" s="60">
        <v>2659.0891019999999</v>
      </c>
      <c r="AL19" s="60">
        <v>4450.0666650000003</v>
      </c>
      <c r="AM19" s="60">
        <v>-5587.0885060000001</v>
      </c>
      <c r="AN19" s="60">
        <v>1900.2407859999976</v>
      </c>
      <c r="AO19" s="61">
        <f t="shared" si="0"/>
        <v>1.3401128841899175</v>
      </c>
      <c r="AP19" s="53"/>
      <c r="AQ19" s="53"/>
      <c r="AR19" s="53"/>
      <c r="AS19" s="53"/>
      <c r="AT19" s="53"/>
    </row>
    <row r="20" spans="1:46" s="45" customFormat="1" ht="14.25">
      <c r="A20" s="57" t="s">
        <v>98</v>
      </c>
      <c r="B20" s="57" t="s">
        <v>97</v>
      </c>
      <c r="C20" s="58"/>
      <c r="D20" s="51">
        <v>-48.360619001337454</v>
      </c>
      <c r="E20" s="51">
        <v>-79.258548961193355</v>
      </c>
      <c r="F20" s="51">
        <v>-61.279996741199739</v>
      </c>
      <c r="G20" s="51">
        <v>-165.1069232279383</v>
      </c>
      <c r="H20" s="51">
        <v>48.138358419603719</v>
      </c>
      <c r="I20" s="51">
        <v>119.54317533348012</v>
      </c>
      <c r="J20" s="51">
        <v>1.8139869999986331</v>
      </c>
      <c r="K20" s="51">
        <v>-120.69373199999791</v>
      </c>
      <c r="L20" s="51">
        <v>-96.007959000000938</v>
      </c>
      <c r="M20" s="51">
        <v>-108.55184100000224</v>
      </c>
      <c r="N20" s="51">
        <v>-49.590089999996053</v>
      </c>
      <c r="O20" s="51">
        <v>-154.14456299999983</v>
      </c>
      <c r="P20" s="51">
        <v>-42.975555000000668</v>
      </c>
      <c r="Q20" s="51">
        <v>-88.673000000003867</v>
      </c>
      <c r="R20" s="51">
        <v>-150.41814899999781</v>
      </c>
      <c r="S20" s="51">
        <v>66.980242000004523</v>
      </c>
      <c r="T20" s="51">
        <v>89.684190999995735</v>
      </c>
      <c r="U20" s="51">
        <v>75.85213899999917</v>
      </c>
      <c r="V20" s="51">
        <v>-79.333898999993835</v>
      </c>
      <c r="W20" s="51">
        <v>-145.43307000000414</v>
      </c>
      <c r="X20" s="51">
        <v>-127.06623100000479</v>
      </c>
      <c r="Y20" s="51">
        <v>-289.55885099998932</v>
      </c>
      <c r="Z20" s="51">
        <v>-106.00865600000907</v>
      </c>
      <c r="AA20" s="51">
        <v>-313.73617599999739</v>
      </c>
      <c r="AB20" s="51">
        <v>-352.23019700000259</v>
      </c>
      <c r="AC20" s="51">
        <v>262.73408700001528</v>
      </c>
      <c r="AD20" s="51">
        <v>-223.59743800001343</v>
      </c>
      <c r="AE20" s="51">
        <v>-67.65926899999431</v>
      </c>
      <c r="AF20" s="51">
        <v>88.101730999987922</v>
      </c>
      <c r="AG20" s="51">
        <v>-188.66066999998429</v>
      </c>
      <c r="AH20" s="51">
        <v>-113.08550000000923</v>
      </c>
      <c r="AI20" s="51">
        <v>-1.1069019999958982</v>
      </c>
      <c r="AJ20" s="51">
        <v>-347.77052699999331</v>
      </c>
      <c r="AK20" s="51">
        <v>-21.530280000008133</v>
      </c>
      <c r="AL20" s="51">
        <v>-400.53963700000259</v>
      </c>
      <c r="AM20" s="51">
        <v>-211.95879390998834</v>
      </c>
      <c r="AN20" s="51">
        <v>-380.61812879608374</v>
      </c>
      <c r="AO20" s="52">
        <f t="shared" si="0"/>
        <v>-0.79571756271513439</v>
      </c>
      <c r="AP20" s="53"/>
      <c r="AQ20" s="53"/>
      <c r="AR20" s="53"/>
      <c r="AS20" s="53"/>
      <c r="AT20" s="53"/>
    </row>
    <row r="21" spans="1:46" s="45" customFormat="1" ht="14.25">
      <c r="A21" s="57" t="s">
        <v>95</v>
      </c>
      <c r="B21" s="57" t="s">
        <v>85</v>
      </c>
      <c r="C21" s="58"/>
      <c r="D21" s="51">
        <v>646.00325099866234</v>
      </c>
      <c r="E21" s="51">
        <v>641.09711103880772</v>
      </c>
      <c r="F21" s="51">
        <v>771.13834625880338</v>
      </c>
      <c r="G21" s="51">
        <v>729.42612077205797</v>
      </c>
      <c r="H21" s="51">
        <v>879.44243541960418</v>
      </c>
      <c r="I21" s="51">
        <v>794.94187433347793</v>
      </c>
      <c r="J21" s="51">
        <v>932.00073800000007</v>
      </c>
      <c r="K21" s="51">
        <v>1349.902462</v>
      </c>
      <c r="L21" s="51">
        <v>1619.2163269999994</v>
      </c>
      <c r="M21" s="51">
        <v>1817.3184470000003</v>
      </c>
      <c r="N21" s="51">
        <v>1824.6355529999996</v>
      </c>
      <c r="O21" s="51">
        <v>1743.8357970000006</v>
      </c>
      <c r="P21" s="51">
        <v>1885.8101250000002</v>
      </c>
      <c r="Q21" s="51">
        <v>1922.057092</v>
      </c>
      <c r="R21" s="51">
        <v>1235.1657129999994</v>
      </c>
      <c r="S21" s="51">
        <v>1004.3752160000001</v>
      </c>
      <c r="T21" s="51">
        <v>1846.466328</v>
      </c>
      <c r="U21" s="51">
        <v>1904.8372400000001</v>
      </c>
      <c r="V21" s="51">
        <v>2288.351314</v>
      </c>
      <c r="W21" s="51">
        <v>2785.3259420000004</v>
      </c>
      <c r="X21" s="51">
        <v>2669.204928000001</v>
      </c>
      <c r="Y21" s="51">
        <v>-2054.0359310000013</v>
      </c>
      <c r="Z21" s="51">
        <v>2287.1138509999996</v>
      </c>
      <c r="AA21" s="51">
        <v>1435.1549730000002</v>
      </c>
      <c r="AB21" s="51">
        <v>2078.1442459999998</v>
      </c>
      <c r="AC21" s="51">
        <v>2725.2472730000009</v>
      </c>
      <c r="AD21" s="51">
        <v>1683.3389140000018</v>
      </c>
      <c r="AE21" s="51">
        <v>1720.7486209999988</v>
      </c>
      <c r="AF21" s="51">
        <v>1571.0211109999996</v>
      </c>
      <c r="AG21" s="51">
        <v>1087.2586269999999</v>
      </c>
      <c r="AH21" s="51">
        <v>1960.2794599999995</v>
      </c>
      <c r="AI21" s="51">
        <v>6442.3497750000006</v>
      </c>
      <c r="AJ21" s="51">
        <v>3753.6425959999988</v>
      </c>
      <c r="AK21" s="51">
        <v>2637.5588210000001</v>
      </c>
      <c r="AL21" s="51">
        <v>4049.5270280000009</v>
      </c>
      <c r="AM21" s="51">
        <v>-5799.0473009999969</v>
      </c>
      <c r="AN21" s="51">
        <v>1519.6226569999983</v>
      </c>
      <c r="AO21" s="52">
        <f t="shared" si="0"/>
        <v>1.2620469498046605</v>
      </c>
      <c r="AP21" s="53"/>
      <c r="AQ21" s="53"/>
      <c r="AR21" s="53"/>
      <c r="AS21" s="53"/>
      <c r="AT21" s="53"/>
    </row>
    <row r="22" spans="1:46" s="45" customFormat="1" ht="22.5" customHeight="1" thickBot="1">
      <c r="A22" s="62" t="s">
        <v>163</v>
      </c>
      <c r="B22" s="62" t="s">
        <v>164</v>
      </c>
      <c r="C22" s="63" t="s">
        <v>67</v>
      </c>
      <c r="D22" s="64">
        <v>10411.45456517725</v>
      </c>
      <c r="E22" s="64">
        <v>11052.551676216057</v>
      </c>
      <c r="F22" s="64">
        <v>11823.690022474857</v>
      </c>
      <c r="G22" s="64">
        <v>12553.116143246918</v>
      </c>
      <c r="H22" s="64">
        <v>13432.558578666521</v>
      </c>
      <c r="I22" s="64">
        <v>14227.500453000001</v>
      </c>
      <c r="J22" s="64">
        <v>15159.501190999999</v>
      </c>
      <c r="K22" s="64">
        <v>16509.403653000001</v>
      </c>
      <c r="L22" s="64">
        <v>18128.619979999999</v>
      </c>
      <c r="M22" s="64">
        <v>19945.938426999997</v>
      </c>
      <c r="N22" s="64">
        <v>21770.573980000001</v>
      </c>
      <c r="O22" s="64">
        <v>23514.409777000001</v>
      </c>
      <c r="P22" s="64">
        <v>25400.219902000001</v>
      </c>
      <c r="Q22" s="64">
        <v>27322.276993999996</v>
      </c>
      <c r="R22" s="64">
        <v>28557.442706999998</v>
      </c>
      <c r="S22" s="64">
        <v>29561.817923000002</v>
      </c>
      <c r="T22" s="64">
        <v>31408.284250999997</v>
      </c>
      <c r="U22" s="64">
        <v>33313.122173999996</v>
      </c>
      <c r="V22" s="64">
        <v>35601.495560000003</v>
      </c>
      <c r="W22" s="64">
        <v>38386.242194999999</v>
      </c>
      <c r="X22" s="64">
        <v>41060.297975999994</v>
      </c>
      <c r="Y22" s="64">
        <v>39001.898870000005</v>
      </c>
      <c r="Z22" s="64">
        <v>41381.925965999995</v>
      </c>
      <c r="AA22" s="64">
        <v>42817.080937999999</v>
      </c>
      <c r="AB22" s="64">
        <v>44895.225183999995</v>
      </c>
      <c r="AC22" s="64">
        <v>47620.472457000011</v>
      </c>
      <c r="AD22" s="64">
        <v>49303.811370999996</v>
      </c>
      <c r="AE22" s="64">
        <v>51024.559992000002</v>
      </c>
      <c r="AF22" s="64">
        <v>52595.58110399999</v>
      </c>
      <c r="AG22" s="64">
        <v>53682.838970000004</v>
      </c>
      <c r="AH22" s="64">
        <v>55643.118429999995</v>
      </c>
      <c r="AI22" s="64">
        <v>62085.468204999997</v>
      </c>
      <c r="AJ22" s="64">
        <v>65839.110801000003</v>
      </c>
      <c r="AK22" s="64">
        <v>68476.669622999994</v>
      </c>
      <c r="AL22" s="64">
        <v>72526.196650999991</v>
      </c>
      <c r="AM22" s="64">
        <v>66727.149351090004</v>
      </c>
      <c r="AN22" s="64">
        <v>68246.772008293919</v>
      </c>
      <c r="AO22" s="65">
        <f>IF(AN22="–","–",(AN22-AM22)/ABS(AM22))</f>
        <v>2.2773678659765682E-2</v>
      </c>
      <c r="AP22" s="53"/>
      <c r="AQ22" s="53"/>
      <c r="AR22" s="53"/>
      <c r="AS22" s="53"/>
      <c r="AT22" s="53"/>
    </row>
    <row r="23" spans="1:46" s="45" customFormat="1" ht="14.25">
      <c r="A23" s="66"/>
      <c r="B23" s="66"/>
      <c r="C23" s="66"/>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row>
    <row r="24" spans="1:46" s="45" customFormat="1" ht="14.25">
      <c r="A24" s="66"/>
      <c r="B24" s="66"/>
      <c r="C24" s="66"/>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row>
    <row r="25" spans="1:46" s="45" customFormat="1" ht="14.25">
      <c r="A25" s="66"/>
      <c r="B25" s="66"/>
      <c r="C25" s="66"/>
      <c r="D25" s="39"/>
      <c r="E25" s="39"/>
      <c r="F25" s="39"/>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row>
    <row r="26" spans="1:46" s="45" customFormat="1" ht="14.25">
      <c r="A26" s="66"/>
      <c r="B26" s="66"/>
      <c r="C26" s="66"/>
      <c r="D26" s="39"/>
      <c r="E26" s="39"/>
      <c r="F26" s="39"/>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70"/>
      <c r="AL26" s="70"/>
      <c r="AM26" s="70"/>
      <c r="AN26" s="70"/>
      <c r="AO26" s="70"/>
      <c r="AP26" s="70"/>
    </row>
    <row r="27" spans="1:46" s="45" customFormat="1" ht="14.25">
      <c r="A27" s="66"/>
      <c r="B27" s="66"/>
      <c r="C27" s="66"/>
      <c r="D27" s="39"/>
      <c r="E27" s="39"/>
      <c r="F27" s="39"/>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70"/>
      <c r="AL27" s="70"/>
      <c r="AM27" s="70"/>
      <c r="AN27" s="70"/>
      <c r="AO27" s="70"/>
      <c r="AP27" s="70"/>
    </row>
    <row r="28" spans="1:46" s="45" customFormat="1" ht="14.25">
      <c r="A28" s="66"/>
      <c r="B28" s="66"/>
      <c r="C28" s="66"/>
      <c r="D28" s="39"/>
      <c r="E28" s="39"/>
      <c r="F28" s="39"/>
      <c r="G28" s="39"/>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70"/>
      <c r="AL28" s="70"/>
      <c r="AM28" s="70"/>
      <c r="AN28" s="70"/>
      <c r="AO28" s="70"/>
      <c r="AP28" s="70"/>
    </row>
    <row r="29" spans="1:46" s="45" customFormat="1" ht="14.25">
      <c r="A29" s="66"/>
      <c r="B29" s="66"/>
      <c r="C29" s="66"/>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70"/>
      <c r="AL29" s="70"/>
      <c r="AM29" s="70"/>
      <c r="AN29" s="70"/>
      <c r="AO29" s="70"/>
      <c r="AP29" s="70"/>
    </row>
    <row r="30" spans="1:46" s="45" customFormat="1" ht="14.25">
      <c r="A30" s="66"/>
      <c r="B30" s="66"/>
      <c r="C30" s="66"/>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row>
    <row r="31" spans="1:46" s="45" customFormat="1" ht="14.25">
      <c r="A31" s="66"/>
      <c r="B31" s="66"/>
      <c r="C31" s="66"/>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row>
    <row r="32" spans="1:46" s="45" customFormat="1" ht="14.25">
      <c r="A32" s="66"/>
      <c r="B32" s="66"/>
      <c r="C32" s="66"/>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row>
    <row r="33" spans="1:36" s="45" customFormat="1" ht="14.25">
      <c r="A33" s="66"/>
      <c r="B33" s="66"/>
      <c r="C33" s="66"/>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row>
    <row r="34" spans="1:36" s="45" customFormat="1" ht="14.25">
      <c r="A34" s="66"/>
      <c r="B34" s="66"/>
      <c r="C34" s="66"/>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row>
    <row r="35" spans="1:36" s="45" customFormat="1" ht="14.25">
      <c r="A35" s="66"/>
      <c r="B35" s="66"/>
      <c r="C35" s="66"/>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row>
    <row r="36" spans="1:36" s="45" customFormat="1" ht="14.25">
      <c r="A36" s="66"/>
      <c r="B36" s="66"/>
      <c r="C36" s="66"/>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row>
    <row r="37" spans="1:36" s="45" customFormat="1" ht="14.25">
      <c r="A37" s="66"/>
      <c r="B37" s="66"/>
      <c r="C37" s="66"/>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row>
    <row r="38" spans="1:36" s="34" customFormat="1" ht="54">
      <c r="A38" s="67" t="s">
        <v>165</v>
      </c>
      <c r="B38" s="67" t="s">
        <v>166</v>
      </c>
      <c r="C38" s="33"/>
    </row>
    <row r="54" spans="1:7">
      <c r="G54" s="29"/>
    </row>
    <row r="56" spans="1:7">
      <c r="B56" s="29"/>
      <c r="C56" s="29"/>
    </row>
    <row r="57" spans="1:7" ht="18">
      <c r="A57" s="33"/>
      <c r="B57" s="33"/>
      <c r="C57" s="33"/>
    </row>
    <row r="58" spans="1:7">
      <c r="A58" s="32"/>
      <c r="B58" s="32"/>
      <c r="C58" s="32"/>
    </row>
    <row r="59" spans="1:7">
      <c r="A59" s="32"/>
      <c r="B59" s="32"/>
      <c r="C59" s="32"/>
    </row>
    <row r="60" spans="1:7">
      <c r="A60" s="32"/>
      <c r="B60" s="32"/>
      <c r="C60" s="32"/>
    </row>
    <row r="61" spans="1:7">
      <c r="A61" s="32"/>
      <c r="B61" s="32"/>
      <c r="C61" s="32"/>
    </row>
    <row r="118" spans="1:61" ht="23.25">
      <c r="A118" s="31" t="s">
        <v>94</v>
      </c>
      <c r="B118" s="28"/>
      <c r="C118" s="28"/>
      <c r="D118" s="28"/>
      <c r="E118" s="28"/>
      <c r="F118" s="28"/>
      <c r="G118" s="28"/>
      <c r="H118" s="28"/>
      <c r="I118" s="28"/>
      <c r="J118" s="29"/>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7"/>
      <c r="AV118" s="27"/>
      <c r="AW118" s="27"/>
      <c r="AX118" s="26"/>
      <c r="AY118" s="26"/>
      <c r="AZ118" s="26"/>
      <c r="BA118" s="26"/>
      <c r="BB118" s="26"/>
      <c r="BC118" s="26"/>
      <c r="BD118" s="26"/>
      <c r="BE118" s="26"/>
      <c r="BF118" s="26"/>
      <c r="BG118" s="26"/>
      <c r="BH118" s="26"/>
      <c r="BI118" s="26"/>
    </row>
    <row r="119" spans="1:61">
      <c r="A119" s="25" t="s">
        <v>93</v>
      </c>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row>
    <row r="120" spans="1:61">
      <c r="A120" s="24" t="s">
        <v>92</v>
      </c>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row>
    <row r="121" spans="1:61" ht="15.75">
      <c r="A121" s="21"/>
      <c r="B121" s="20">
        <v>1984</v>
      </c>
      <c r="C121" s="20">
        <v>1985</v>
      </c>
      <c r="D121" s="20">
        <v>1986</v>
      </c>
      <c r="E121" s="19">
        <v>1987</v>
      </c>
      <c r="F121" s="19">
        <v>1988</v>
      </c>
      <c r="G121" s="19">
        <v>1989</v>
      </c>
      <c r="H121" s="19">
        <v>1990</v>
      </c>
      <c r="I121" s="19">
        <v>1991</v>
      </c>
      <c r="J121" s="19">
        <v>1992</v>
      </c>
      <c r="K121" s="19">
        <v>1993</v>
      </c>
      <c r="L121" s="19">
        <v>1994</v>
      </c>
      <c r="M121" s="19">
        <v>1995</v>
      </c>
      <c r="N121" s="19">
        <v>1996</v>
      </c>
      <c r="O121" s="19">
        <v>1997</v>
      </c>
      <c r="P121" s="19">
        <v>1998</v>
      </c>
      <c r="Q121" s="19">
        <v>1999</v>
      </c>
      <c r="R121" s="19">
        <v>2000</v>
      </c>
      <c r="S121" s="19">
        <v>2001</v>
      </c>
      <c r="T121" s="19">
        <v>2002</v>
      </c>
      <c r="U121" s="19">
        <v>2003</v>
      </c>
      <c r="V121" s="19">
        <v>2004</v>
      </c>
      <c r="W121" s="19">
        <v>2005</v>
      </c>
      <c r="X121" s="19">
        <v>2006</v>
      </c>
      <c r="Y121" s="19">
        <v>2007</v>
      </c>
      <c r="Z121" s="19">
        <v>2008</v>
      </c>
      <c r="AA121" s="19">
        <v>2009</v>
      </c>
      <c r="AB121" s="19">
        <v>2010</v>
      </c>
      <c r="AC121" s="19">
        <v>2011</v>
      </c>
      <c r="AD121" s="19">
        <v>2012</v>
      </c>
      <c r="AE121" s="19">
        <v>2013</v>
      </c>
      <c r="AF121" s="19">
        <v>2014</v>
      </c>
      <c r="AG121" s="19">
        <v>2015</v>
      </c>
      <c r="AH121" s="19">
        <v>2016</v>
      </c>
      <c r="AI121" s="19">
        <v>2017</v>
      </c>
      <c r="AJ121" s="19">
        <v>2018</v>
      </c>
      <c r="AK121" s="19">
        <v>2019</v>
      </c>
      <c r="AL121" s="19">
        <v>2020</v>
      </c>
      <c r="AM121" s="19">
        <v>2021</v>
      </c>
      <c r="AN121" s="19">
        <v>2022</v>
      </c>
      <c r="AO121" s="19">
        <v>2022</v>
      </c>
      <c r="AP121" s="19">
        <v>2023</v>
      </c>
    </row>
    <row r="122" spans="1:61">
      <c r="A122" s="18" t="s">
        <v>167</v>
      </c>
      <c r="B122" s="17">
        <v>2.6832815849999996</v>
      </c>
      <c r="C122" s="17">
        <v>3.0187062710000006</v>
      </c>
      <c r="D122" s="17">
        <v>3.181562037</v>
      </c>
      <c r="E122" s="17">
        <v>3.3715158790000004</v>
      </c>
      <c r="F122" s="17">
        <v>3.558439312</v>
      </c>
      <c r="G122" s="17">
        <v>3.8499891739999996</v>
      </c>
      <c r="H122" s="17">
        <v>4.1532421189999997</v>
      </c>
      <c r="I122" s="17">
        <v>4.473304283</v>
      </c>
      <c r="J122" s="17">
        <v>4.613923204999999</v>
      </c>
      <c r="K122" s="17">
        <v>4.9227683700000009</v>
      </c>
      <c r="L122" s="17">
        <v>5.4713518040000002</v>
      </c>
      <c r="M122" s="17">
        <v>5.7803965449999994</v>
      </c>
      <c r="N122" s="17">
        <v>6.0326710669999999</v>
      </c>
      <c r="O122" s="17">
        <v>6.0425164349999996</v>
      </c>
      <c r="P122" s="17">
        <v>6.1150646929999999</v>
      </c>
      <c r="Q122" s="17">
        <v>6.2874305540000002</v>
      </c>
      <c r="R122" s="17">
        <v>6.5572160349999997</v>
      </c>
      <c r="S122" s="17">
        <v>6.1336048930000002</v>
      </c>
      <c r="T122" s="17">
        <v>5.896282781</v>
      </c>
      <c r="U122" s="17">
        <v>6.9796232119999999</v>
      </c>
      <c r="V122" s="17">
        <v>7.1871660940000002</v>
      </c>
      <c r="W122" s="17">
        <v>7.7881218590000012</v>
      </c>
      <c r="X122" s="17">
        <v>8.4148050559999987</v>
      </c>
      <c r="Y122" s="17">
        <v>8.3324849950000015</v>
      </c>
      <c r="Z122" s="17">
        <v>3.9749952079999997</v>
      </c>
      <c r="AA122" s="17">
        <v>8.4543835729999994</v>
      </c>
      <c r="AB122" s="17">
        <v>7.7416566829999995</v>
      </c>
      <c r="AC122" s="17">
        <v>8.4947873759999997</v>
      </c>
      <c r="AD122" s="17">
        <v>8.8590461140000016</v>
      </c>
      <c r="AE122" s="17">
        <v>8.444843595</v>
      </c>
      <c r="AF122" s="17">
        <v>8.5650248639999997</v>
      </c>
      <c r="AG122" s="17">
        <v>8.3690530569999986</v>
      </c>
      <c r="AH122" s="17">
        <v>8.488607116999999</v>
      </c>
      <c r="AI122" s="17">
        <v>9.1537343409999998</v>
      </c>
      <c r="AJ122" s="17">
        <v>13.577474440999998</v>
      </c>
      <c r="AK122" s="17">
        <v>11.341402667999999</v>
      </c>
      <c r="AL122" s="17">
        <v>9.7432083349999985</v>
      </c>
      <c r="AM122" s="17">
        <v>11.541085357</v>
      </c>
      <c r="AN122" s="17">
        <v>1.6124645089999998</v>
      </c>
      <c r="AO122" s="17">
        <v>1.6124645089999998</v>
      </c>
      <c r="AP122" s="17">
        <v>9.3874464319999991</v>
      </c>
    </row>
    <row r="123" spans="1:61">
      <c r="A123" s="18" t="s">
        <v>168</v>
      </c>
      <c r="B123" s="17">
        <v>2.0397573030000005</v>
      </c>
      <c r="C123" s="17">
        <v>2.3325725770000001</v>
      </c>
      <c r="D123" s="17">
        <v>2.5021197229999999</v>
      </c>
      <c r="E123" s="17">
        <v>2.6771520089999998</v>
      </c>
      <c r="F123" s="17">
        <v>2.8380836519999995</v>
      </c>
      <c r="G123" s="17">
        <v>3.017570831</v>
      </c>
      <c r="H123" s="17">
        <v>3.2587090750000001</v>
      </c>
      <c r="I123" s="17">
        <v>3.6420002060000005</v>
      </c>
      <c r="J123" s="17">
        <v>3.9385245060000003</v>
      </c>
      <c r="K123" s="17">
        <v>3.9925816190000005</v>
      </c>
      <c r="L123" s="17">
        <v>4.0007556100000006</v>
      </c>
      <c r="M123" s="17">
        <v>4.0651722590000006</v>
      </c>
      <c r="N123" s="17">
        <v>4.1068007790000003</v>
      </c>
      <c r="O123" s="17">
        <v>4.1682907919999996</v>
      </c>
      <c r="P123" s="17">
        <v>4.2170843330000007</v>
      </c>
      <c r="Q123" s="17">
        <v>4.3586448739999994</v>
      </c>
      <c r="R123" s="17">
        <v>4.5464859429999995</v>
      </c>
      <c r="S123" s="17">
        <v>4.7480210310000004</v>
      </c>
      <c r="T123" s="17">
        <v>4.958887807</v>
      </c>
      <c r="U123" s="17">
        <v>5.2228410749999998</v>
      </c>
      <c r="V123" s="17">
        <v>5.3581803099999998</v>
      </c>
      <c r="W123" s="17">
        <v>5.4204145740000005</v>
      </c>
      <c r="X123" s="17">
        <v>5.4846253510000009</v>
      </c>
      <c r="Y123" s="17">
        <v>5.5313629830000002</v>
      </c>
      <c r="Z123" s="17">
        <v>5.743835462999999</v>
      </c>
      <c r="AA123" s="17">
        <v>5.9683478210000001</v>
      </c>
      <c r="AB123" s="17">
        <v>5.9927655349999984</v>
      </c>
      <c r="AC123" s="17">
        <v>6.0644129330000007</v>
      </c>
      <c r="AD123" s="17">
        <v>6.396532928000001</v>
      </c>
      <c r="AE123" s="17">
        <v>6.5379072430000003</v>
      </c>
      <c r="AF123" s="17">
        <v>6.7766169739999995</v>
      </c>
      <c r="AG123" s="17">
        <v>6.886133676</v>
      </c>
      <c r="AH123" s="17">
        <v>7.212688581000001</v>
      </c>
      <c r="AI123" s="17">
        <v>7.0803693810000006</v>
      </c>
      <c r="AJ123" s="17">
        <v>7.1340177640000002</v>
      </c>
      <c r="AK123" s="17">
        <v>7.2399895450000002</v>
      </c>
      <c r="AL123" s="17">
        <v>7.0841192329999991</v>
      </c>
      <c r="AM123" s="17">
        <v>7.0910186919999996</v>
      </c>
      <c r="AN123" s="17">
        <v>7.1995530149999993</v>
      </c>
      <c r="AO123" s="17">
        <v>7.1995530149999993</v>
      </c>
      <c r="AP123" s="17">
        <v>7.4872056460000014</v>
      </c>
    </row>
    <row r="124" spans="1:61">
      <c r="A124" s="18" t="s">
        <v>169</v>
      </c>
      <c r="B124" s="17">
        <v>0.64352428199999945</v>
      </c>
      <c r="C124" s="17">
        <v>0.68613369400000057</v>
      </c>
      <c r="D124" s="17">
        <v>0.67944231400000032</v>
      </c>
      <c r="E124" s="17">
        <v>0.69436387000000055</v>
      </c>
      <c r="F124" s="17">
        <v>0.72035566000000062</v>
      </c>
      <c r="G124" s="17">
        <v>0.83241834299999984</v>
      </c>
      <c r="H124" s="17">
        <v>0.89453304399999933</v>
      </c>
      <c r="I124" s="17">
        <v>0.83130407699999975</v>
      </c>
      <c r="J124" s="17">
        <v>0.67539869899999894</v>
      </c>
      <c r="K124" s="17">
        <v>0.93018675100000014</v>
      </c>
      <c r="L124" s="17">
        <v>1.4705961939999996</v>
      </c>
      <c r="M124" s="17">
        <v>1.7152242859999993</v>
      </c>
      <c r="N124" s="17">
        <v>1.925870288</v>
      </c>
      <c r="O124" s="17">
        <v>1.8742256429999997</v>
      </c>
      <c r="P124" s="17">
        <v>1.8979803599999996</v>
      </c>
      <c r="Q124" s="17">
        <v>1.9287856800000009</v>
      </c>
      <c r="R124" s="17">
        <v>2.0107300919999997</v>
      </c>
      <c r="S124" s="17">
        <v>1.3855838620000005</v>
      </c>
      <c r="T124" s="17">
        <v>0.93739497399999983</v>
      </c>
      <c r="U124" s="17">
        <v>1.7567821369999992</v>
      </c>
      <c r="V124" s="17">
        <v>1.8289857840000003</v>
      </c>
      <c r="W124" s="17">
        <v>2.3677072850000003</v>
      </c>
      <c r="X124" s="17">
        <v>2.9301797049999987</v>
      </c>
      <c r="Y124" s="17">
        <v>2.8011220120000009</v>
      </c>
      <c r="Z124" s="17">
        <v>-1.7688402549999995</v>
      </c>
      <c r="AA124" s="17">
        <v>2.4860357519999989</v>
      </c>
      <c r="AB124" s="17">
        <v>1.7488911480000007</v>
      </c>
      <c r="AC124" s="17">
        <v>2.4303744429999998</v>
      </c>
      <c r="AD124" s="17">
        <v>2.462513186000002</v>
      </c>
      <c r="AE124" s="17">
        <v>1.9069363519999998</v>
      </c>
      <c r="AF124" s="17">
        <v>1.7884078899999996</v>
      </c>
      <c r="AG124" s="17">
        <v>1.4829193809999988</v>
      </c>
      <c r="AH124" s="17">
        <v>1.2759185359999983</v>
      </c>
      <c r="AI124" s="17">
        <v>2.0733649599999988</v>
      </c>
      <c r="AJ124" s="17">
        <v>6.4434566769999986</v>
      </c>
      <c r="AK124" s="17">
        <v>4.1014131229999986</v>
      </c>
      <c r="AL124" s="17">
        <v>2.6590891019999998</v>
      </c>
      <c r="AM124" s="17">
        <v>4.4500666650000005</v>
      </c>
      <c r="AN124" s="17">
        <v>-5.5870885059999997</v>
      </c>
      <c r="AO124" s="17">
        <v>-5.5870885059999997</v>
      </c>
      <c r="AP124" s="17">
        <v>1.9002407859999975</v>
      </c>
    </row>
    <row r="125" spans="1:61">
      <c r="A125" s="18" t="s">
        <v>170</v>
      </c>
      <c r="B125" s="17">
        <v>8.4631485413864542</v>
      </c>
      <c r="C125" s="17">
        <v>9.1313097448624223</v>
      </c>
      <c r="D125" s="17">
        <v>9.7654513141785859</v>
      </c>
      <c r="E125" s="17">
        <v>10.41145456517725</v>
      </c>
      <c r="F125" s="17">
        <v>11.052551676216057</v>
      </c>
      <c r="G125" s="17">
        <v>11.823690022474857</v>
      </c>
      <c r="H125" s="17">
        <v>12.553116143246918</v>
      </c>
      <c r="I125" s="17">
        <v>13.432558578666521</v>
      </c>
      <c r="J125" s="17">
        <v>14.227500453000001</v>
      </c>
      <c r="K125" s="17">
        <v>15.159501190999999</v>
      </c>
      <c r="L125" s="17">
        <v>16.509403653</v>
      </c>
      <c r="M125" s="17">
        <v>18.12861998</v>
      </c>
      <c r="N125" s="17">
        <v>19.945938426999998</v>
      </c>
      <c r="O125" s="17">
        <v>21.770573980000002</v>
      </c>
      <c r="P125" s="17">
        <v>23.514409777000001</v>
      </c>
      <c r="Q125" s="17">
        <v>25.400219902</v>
      </c>
      <c r="R125" s="17">
        <v>27.322276993999996</v>
      </c>
      <c r="S125" s="17">
        <v>28.557442707</v>
      </c>
      <c r="T125" s="17">
        <v>29.561817923000003</v>
      </c>
      <c r="U125" s="17">
        <v>31.408284250999998</v>
      </c>
      <c r="V125" s="17">
        <v>33.313122173999993</v>
      </c>
      <c r="W125" s="17">
        <v>35.601495560000004</v>
      </c>
      <c r="X125" s="17">
        <v>38.386242195000001</v>
      </c>
      <c r="Y125" s="17">
        <v>41.060297975999994</v>
      </c>
      <c r="Z125" s="17">
        <v>39.001898870000005</v>
      </c>
      <c r="AA125" s="17">
        <v>41.381925965999997</v>
      </c>
      <c r="AB125" s="17">
        <v>42.817080937999997</v>
      </c>
      <c r="AC125" s="17">
        <v>44.895225183999997</v>
      </c>
      <c r="AD125" s="17">
        <v>47.620472457000012</v>
      </c>
      <c r="AE125" s="17">
        <v>49.303811370999995</v>
      </c>
      <c r="AF125" s="17">
        <v>51.024559992</v>
      </c>
      <c r="AG125" s="17">
        <v>52.59558110399999</v>
      </c>
      <c r="AH125" s="17">
        <v>53.682838970000006</v>
      </c>
      <c r="AI125" s="17">
        <v>55.643118429999994</v>
      </c>
      <c r="AJ125" s="17">
        <v>62.085468204999998</v>
      </c>
      <c r="AK125" s="17">
        <v>65.839110801000004</v>
      </c>
      <c r="AL125" s="17">
        <v>68.476669622999992</v>
      </c>
      <c r="AM125" s="17">
        <v>72.526196650999992</v>
      </c>
      <c r="AN125" s="17">
        <v>66.727149351090006</v>
      </c>
      <c r="AO125" s="17">
        <v>66.727149351090006</v>
      </c>
      <c r="AP125" s="17">
        <v>68.246772008293917</v>
      </c>
    </row>
    <row r="126" spans="1:61">
      <c r="A126" s="18" t="s">
        <v>171</v>
      </c>
      <c r="B126" s="17">
        <v>2.3009213647487519</v>
      </c>
      <c r="C126" s="17">
        <v>2.5852588699816974</v>
      </c>
      <c r="D126" s="17">
        <v>2.720738951470882</v>
      </c>
      <c r="E126" s="17">
        <v>2.8875651319883531</v>
      </c>
      <c r="F126" s="17">
        <v>3.0546397743810316</v>
      </c>
      <c r="G126" s="17">
        <v>3.286439073221298</v>
      </c>
      <c r="H126" s="17">
        <v>3.533400205219634</v>
      </c>
      <c r="I126" s="17">
        <v>3.7503749266505824</v>
      </c>
      <c r="J126" s="17">
        <v>3.8592712529999997</v>
      </c>
      <c r="K126" s="17">
        <v>3.9882594309999999</v>
      </c>
      <c r="L126" s="17">
        <v>4.5611936480000006</v>
      </c>
      <c r="M126" s="17">
        <v>4.7884527619999995</v>
      </c>
      <c r="N126" s="17">
        <v>4.9259511160000002</v>
      </c>
      <c r="O126" s="17">
        <v>4.7537556919999995</v>
      </c>
      <c r="P126" s="17">
        <v>4.7814138560000004</v>
      </c>
      <c r="Q126" s="17">
        <v>4.7713722710000006</v>
      </c>
      <c r="R126" s="17">
        <v>4.9557526889999988</v>
      </c>
      <c r="S126" s="17">
        <v>5.1664287620000007</v>
      </c>
      <c r="T126" s="17">
        <v>5.2008882739999995</v>
      </c>
      <c r="U126" s="17">
        <v>5.368082748</v>
      </c>
      <c r="V126" s="17">
        <v>5.8508682790000002</v>
      </c>
      <c r="W126" s="17">
        <v>6.2959212100000004</v>
      </c>
      <c r="X126" s="17">
        <v>6.4608742140000004</v>
      </c>
      <c r="Y126" s="17">
        <v>6.661631399</v>
      </c>
      <c r="Z126" s="17">
        <v>6.7178236579999995</v>
      </c>
      <c r="AA126" s="17">
        <v>6.5498854509999997</v>
      </c>
      <c r="AB126" s="17">
        <v>6.6783699479999994</v>
      </c>
      <c r="AC126" s="17">
        <v>6.6822906489999996</v>
      </c>
      <c r="AD126" s="17">
        <v>6.4349527420000001</v>
      </c>
      <c r="AE126" s="17">
        <v>6.3851626389999989</v>
      </c>
      <c r="AF126" s="17">
        <v>6.3668595150000007</v>
      </c>
      <c r="AG126" s="17">
        <v>6.4231953519999996</v>
      </c>
      <c r="AH126" s="17">
        <v>6.4403632459999995</v>
      </c>
      <c r="AI126" s="17">
        <v>6.4776317329999999</v>
      </c>
      <c r="AJ126" s="17">
        <v>6.6371013419999993</v>
      </c>
      <c r="AK126" s="17">
        <v>6.2998074499999994</v>
      </c>
      <c r="AL126" s="17">
        <v>6.7063766639999995</v>
      </c>
      <c r="AM126" s="17">
        <v>6.9366499359999985</v>
      </c>
      <c r="AN126" s="17">
        <v>6.439852159</v>
      </c>
      <c r="AO126" s="17">
        <v>6.439852159</v>
      </c>
      <c r="AP126" s="17">
        <v>6.4914510090000004</v>
      </c>
    </row>
    <row r="127" spans="1:61">
      <c r="BF127" s="16"/>
    </row>
    <row r="128" spans="1:61">
      <c r="BF128" s="14"/>
    </row>
    <row r="129" spans="1:68">
      <c r="A129" s="13" t="s">
        <v>91</v>
      </c>
    </row>
    <row r="130" spans="1:68" ht="15.75">
      <c r="B130" s="20">
        <v>1984</v>
      </c>
      <c r="C130" s="20">
        <v>1985</v>
      </c>
      <c r="D130" s="20">
        <v>1986</v>
      </c>
      <c r="E130" s="20">
        <v>1987</v>
      </c>
      <c r="F130" s="20">
        <v>1988</v>
      </c>
      <c r="G130" s="20">
        <v>1989</v>
      </c>
      <c r="H130" s="20">
        <v>1990</v>
      </c>
      <c r="I130" s="20">
        <v>1991</v>
      </c>
      <c r="J130" s="20">
        <v>1992</v>
      </c>
      <c r="K130" s="20">
        <v>1993</v>
      </c>
      <c r="L130" s="20">
        <v>1994</v>
      </c>
      <c r="M130" s="20">
        <v>1995</v>
      </c>
      <c r="N130" s="20">
        <v>1996</v>
      </c>
      <c r="O130" s="20">
        <v>1997</v>
      </c>
      <c r="P130" s="20">
        <v>1998</v>
      </c>
      <c r="Q130" s="20">
        <v>1999</v>
      </c>
      <c r="R130" s="20">
        <v>2000</v>
      </c>
      <c r="S130" s="20">
        <v>2001</v>
      </c>
      <c r="T130" s="20">
        <v>2002</v>
      </c>
      <c r="U130" s="20">
        <v>2003</v>
      </c>
      <c r="V130" s="20">
        <v>2004</v>
      </c>
      <c r="W130" s="20">
        <v>2005</v>
      </c>
      <c r="X130" s="20">
        <v>2006</v>
      </c>
      <c r="Y130" s="20">
        <v>2007</v>
      </c>
      <c r="Z130" s="20">
        <v>2008</v>
      </c>
      <c r="AA130" s="20">
        <v>2009</v>
      </c>
      <c r="AB130" s="20">
        <v>2010</v>
      </c>
      <c r="AC130" s="20">
        <v>2011</v>
      </c>
      <c r="AD130" s="20">
        <v>2012</v>
      </c>
      <c r="AE130" s="20">
        <v>2013</v>
      </c>
      <c r="AF130" s="20">
        <v>2014</v>
      </c>
      <c r="AG130" s="20">
        <v>2015</v>
      </c>
      <c r="AH130" s="20">
        <v>2016</v>
      </c>
      <c r="AI130" s="20">
        <v>2017</v>
      </c>
      <c r="AJ130" s="20">
        <v>2018</v>
      </c>
      <c r="AK130" s="20">
        <v>2019</v>
      </c>
      <c r="AL130" s="20">
        <v>2020</v>
      </c>
      <c r="AM130" s="20">
        <v>2021</v>
      </c>
      <c r="AN130" s="20">
        <v>2022</v>
      </c>
      <c r="AO130" s="20">
        <v>2022</v>
      </c>
      <c r="AP130" s="20">
        <v>2023</v>
      </c>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row>
    <row r="131" spans="1:68">
      <c r="A131" s="18" t="s">
        <v>167</v>
      </c>
      <c r="C131" s="9">
        <f t="shared" ref="C131:AN131" si="1">(C122-B122)/ABS(B122)</f>
        <v>0.12500539931220114</v>
      </c>
      <c r="D131" s="9">
        <f t="shared" si="1"/>
        <v>5.3948861326627351E-2</v>
      </c>
      <c r="E131" s="9">
        <f t="shared" si="1"/>
        <v>5.9704585292045469E-2</v>
      </c>
      <c r="F131" s="9">
        <f t="shared" si="1"/>
        <v>5.5441955401806242E-2</v>
      </c>
      <c r="G131" s="9">
        <f t="shared" si="1"/>
        <v>8.193194724912585E-2</v>
      </c>
      <c r="H131" s="9">
        <f t="shared" si="1"/>
        <v>7.8767220190630108E-2</v>
      </c>
      <c r="I131" s="9">
        <f t="shared" si="1"/>
        <v>7.706320865229585E-2</v>
      </c>
      <c r="J131" s="9">
        <f t="shared" si="1"/>
        <v>3.1435134545708461E-2</v>
      </c>
      <c r="K131" s="9">
        <f t="shared" si="1"/>
        <v>6.6937647480849655E-2</v>
      </c>
      <c r="L131" s="9">
        <f t="shared" si="1"/>
        <v>0.11143799439013606</v>
      </c>
      <c r="M131" s="9">
        <f t="shared" si="1"/>
        <v>5.6484165535482946E-2</v>
      </c>
      <c r="N131" s="9">
        <f t="shared" si="1"/>
        <v>4.3643116875470428E-2</v>
      </c>
      <c r="O131" s="9">
        <f t="shared" si="1"/>
        <v>1.6320080923781764E-3</v>
      </c>
      <c r="P131" s="9">
        <f t="shared" si="1"/>
        <v>1.2006298829371792E-2</v>
      </c>
      <c r="Q131" s="9">
        <f t="shared" si="1"/>
        <v>2.8187087079767102E-2</v>
      </c>
      <c r="R131" s="9">
        <f t="shared" si="1"/>
        <v>4.2908701524880417E-2</v>
      </c>
      <c r="S131" s="9">
        <f t="shared" si="1"/>
        <v>-6.4602285442315693E-2</v>
      </c>
      <c r="T131" s="9">
        <f t="shared" si="1"/>
        <v>-3.8692109475594844E-2</v>
      </c>
      <c r="U131" s="9">
        <f t="shared" si="1"/>
        <v>0.18373278067512683</v>
      </c>
      <c r="V131" s="9">
        <f t="shared" si="1"/>
        <v>2.9735542406239601E-2</v>
      </c>
      <c r="W131" s="9">
        <f t="shared" si="1"/>
        <v>8.3615121334358999E-2</v>
      </c>
      <c r="X131" s="9">
        <f t="shared" si="1"/>
        <v>8.0466537163359692E-2</v>
      </c>
      <c r="Y131" s="9">
        <f t="shared" si="1"/>
        <v>-9.7827650732444059E-3</v>
      </c>
      <c r="Z131" s="9">
        <f t="shared" si="1"/>
        <v>-0.52295201126851854</v>
      </c>
      <c r="AA131" s="9">
        <f t="shared" si="1"/>
        <v>1.126891513223681</v>
      </c>
      <c r="AB131" s="9">
        <f t="shared" si="1"/>
        <v>-8.430264416629632E-2</v>
      </c>
      <c r="AC131" s="9">
        <f t="shared" si="1"/>
        <v>9.7282884508920323E-2</v>
      </c>
      <c r="AD131" s="9">
        <f t="shared" si="1"/>
        <v>4.2880265494240427E-2</v>
      </c>
      <c r="AE131" s="9">
        <f t="shared" si="1"/>
        <v>-4.6754753691307126E-2</v>
      </c>
      <c r="AF131" s="9">
        <f t="shared" si="1"/>
        <v>1.4231319697993731E-2</v>
      </c>
      <c r="AG131" s="9">
        <f t="shared" si="1"/>
        <v>-2.2880471465260788E-2</v>
      </c>
      <c r="AH131" s="9">
        <f t="shared" si="1"/>
        <v>1.4285255355144832E-2</v>
      </c>
      <c r="AI131" s="9">
        <f t="shared" si="1"/>
        <v>7.8355284304295461E-2</v>
      </c>
      <c r="AJ131" s="9">
        <f t="shared" si="1"/>
        <v>0.48327162829992359</v>
      </c>
      <c r="AK131" s="9">
        <f t="shared" si="1"/>
        <v>-0.16468981641001781</v>
      </c>
      <c r="AL131" s="9">
        <f t="shared" si="1"/>
        <v>-0.1409168142410937</v>
      </c>
      <c r="AM131" s="9">
        <f t="shared" si="1"/>
        <v>0.18452618071827381</v>
      </c>
      <c r="AN131" s="9">
        <f t="shared" si="1"/>
        <v>-0.86028484677812433</v>
      </c>
      <c r="AO131" s="9">
        <f>(AO122-AM122)/ABS(AM122)</f>
        <v>-0.86028484677812433</v>
      </c>
      <c r="AP131" s="9">
        <f>(AP122-AN122)/ABS(AN122)</f>
        <v>4.8218003432657257</v>
      </c>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row>
    <row r="132" spans="1:68">
      <c r="A132" s="18" t="s">
        <v>168</v>
      </c>
      <c r="C132" s="9">
        <f t="shared" ref="C132:AN132" si="2">(C123-B123)/ABS(B123)</f>
        <v>0.14355397750964669</v>
      </c>
      <c r="D132" s="9">
        <f t="shared" si="2"/>
        <v>7.268676124884399E-2</v>
      </c>
      <c r="E132" s="9">
        <f t="shared" si="2"/>
        <v>6.9953601496789766E-2</v>
      </c>
      <c r="F132" s="9">
        <f t="shared" si="2"/>
        <v>6.0113001599827957E-2</v>
      </c>
      <c r="G132" s="9">
        <f t="shared" si="2"/>
        <v>6.3242385006346033E-2</v>
      </c>
      <c r="H132" s="9">
        <f t="shared" si="2"/>
        <v>7.9911378226070889E-2</v>
      </c>
      <c r="I132" s="9">
        <f t="shared" si="2"/>
        <v>0.1176205430366626</v>
      </c>
      <c r="J132" s="9">
        <f t="shared" si="2"/>
        <v>8.141798001864245E-2</v>
      </c>
      <c r="K132" s="9">
        <f t="shared" si="2"/>
        <v>1.3725219410885713E-2</v>
      </c>
      <c r="L132" s="9">
        <f t="shared" si="2"/>
        <v>2.0472946529387021E-3</v>
      </c>
      <c r="M132" s="9">
        <f t="shared" si="2"/>
        <v>1.6101120708045445E-2</v>
      </c>
      <c r="N132" s="9">
        <f t="shared" si="2"/>
        <v>1.0240284383481452E-2</v>
      </c>
      <c r="O132" s="9">
        <f t="shared" si="2"/>
        <v>1.4972728483550173E-2</v>
      </c>
      <c r="P132" s="9">
        <f t="shared" si="2"/>
        <v>1.1705887001369531E-2</v>
      </c>
      <c r="Q132" s="9">
        <f t="shared" si="2"/>
        <v>3.3568344814032598E-2</v>
      </c>
      <c r="R132" s="9">
        <f t="shared" si="2"/>
        <v>4.3096208668088914E-2</v>
      </c>
      <c r="S132" s="9">
        <f t="shared" si="2"/>
        <v>4.4327661083016105E-2</v>
      </c>
      <c r="T132" s="9">
        <f t="shared" si="2"/>
        <v>4.4411508420717352E-2</v>
      </c>
      <c r="U132" s="9">
        <f t="shared" si="2"/>
        <v>5.3228320194581055E-2</v>
      </c>
      <c r="V132" s="9">
        <f t="shared" si="2"/>
        <v>2.5912952941996231E-2</v>
      </c>
      <c r="W132" s="9">
        <f t="shared" si="2"/>
        <v>1.1614813313365457E-2</v>
      </c>
      <c r="X132" s="9">
        <f t="shared" si="2"/>
        <v>1.1846100722258229E-2</v>
      </c>
      <c r="Y132" s="9">
        <f t="shared" si="2"/>
        <v>8.5215723971880184E-3</v>
      </c>
      <c r="Z132" s="9">
        <f t="shared" si="2"/>
        <v>3.8412319107064261E-2</v>
      </c>
      <c r="AA132" s="9">
        <f t="shared" si="2"/>
        <v>3.9087532964034187E-2</v>
      </c>
      <c r="AB132" s="9">
        <f t="shared" si="2"/>
        <v>4.0912015740910967E-3</v>
      </c>
      <c r="AC132" s="9">
        <f t="shared" si="2"/>
        <v>1.1955648453381769E-2</v>
      </c>
      <c r="AD132" s="9">
        <f t="shared" si="2"/>
        <v>5.476539916877065E-2</v>
      </c>
      <c r="AE132" s="9">
        <f t="shared" si="2"/>
        <v>2.2101709878042119E-2</v>
      </c>
      <c r="AF132" s="9">
        <f t="shared" si="2"/>
        <v>3.6511642353993436E-2</v>
      </c>
      <c r="AG132" s="9">
        <f t="shared" si="2"/>
        <v>1.6160969761192901E-2</v>
      </c>
      <c r="AH132" s="9">
        <f t="shared" si="2"/>
        <v>4.7422097851241442E-2</v>
      </c>
      <c r="AI132" s="9">
        <f t="shared" si="2"/>
        <v>-1.8345336626422744E-2</v>
      </c>
      <c r="AJ132" s="9">
        <f t="shared" si="2"/>
        <v>7.5770599121514435E-3</v>
      </c>
      <c r="AK132" s="9">
        <f t="shared" si="2"/>
        <v>1.4854431893169595E-2</v>
      </c>
      <c r="AL132" s="9">
        <f t="shared" si="2"/>
        <v>-2.1529079708084181E-2</v>
      </c>
      <c r="AM132" s="9">
        <f t="shared" si="2"/>
        <v>9.7393321217133753E-4</v>
      </c>
      <c r="AN132" s="9">
        <f t="shared" si="2"/>
        <v>1.5305885897952414E-2</v>
      </c>
      <c r="AO132" s="9">
        <f>(AO123-AM123)/ABS(AM123)</f>
        <v>1.5305885897952414E-2</v>
      </c>
      <c r="AP132" s="9">
        <f>(AP123-AN123)/ABS(AN123)</f>
        <v>3.9954234714389705E-2</v>
      </c>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row>
  </sheetData>
  <pageMargins left="0.19685039370078741" right="0.23622047244094491" top="0.43307086614173229" bottom="0.43307086614173229" header="0.74803149606299213" footer="0.19685039370078741"/>
  <pageSetup paperSize="9" scale="59" orientation="portrait" r:id="rId1"/>
  <headerFooter alignWithMargins="0">
    <oddFooter>&amp;LStatistique des assurances sociales suisses, OFAS, Schweizerische Sozialversicherungsstaitstik, BSV&amp;R&amp;A;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CF7E-AA77-463A-8174-CCA18295B779}">
  <sheetPr>
    <pageSetUpPr fitToPage="1"/>
  </sheetPr>
  <dimension ref="A1:BN112"/>
  <sheetViews>
    <sheetView zoomScaleNormal="100" zoomScaleSheetLayoutView="100" workbookViewId="0"/>
  </sheetViews>
  <sheetFormatPr baseColWidth="10" defaultColWidth="11" defaultRowHeight="12.75" outlineLevelCol="1"/>
  <cols>
    <col min="1" max="2" width="57.5" style="6" customWidth="1"/>
    <col min="3" max="3" width="2.25" style="6" customWidth="1"/>
    <col min="4" max="6" width="11" style="6" hidden="1" customWidth="1" outlineLevel="1"/>
    <col min="7" max="7" width="12.75" style="6" customWidth="1" collapsed="1"/>
    <col min="8" max="16" width="12.75" style="6" hidden="1" customWidth="1" outlineLevel="1"/>
    <col min="17" max="17" width="12.75" style="6" customWidth="1" collapsed="1"/>
    <col min="18" max="26" width="12.75" style="6" hidden="1" customWidth="1" outlineLevel="1"/>
    <col min="27" max="27" width="12.75" style="6" customWidth="1" collapsed="1"/>
    <col min="28" max="32" width="12.75" style="6" hidden="1" customWidth="1" outlineLevel="1"/>
    <col min="33" max="35" width="12.75" style="6" hidden="1" customWidth="1" outlineLevel="1" collapsed="1"/>
    <col min="36" max="36" width="12.625" style="6" customWidth="1" collapsed="1"/>
    <col min="37" max="37" width="12.625" style="6" customWidth="1"/>
    <col min="38" max="16384" width="11" style="6"/>
  </cols>
  <sheetData>
    <row r="1" spans="1:9" ht="36">
      <c r="A1" s="33" t="s">
        <v>105</v>
      </c>
      <c r="B1" s="33" t="s">
        <v>106</v>
      </c>
      <c r="C1" s="33"/>
    </row>
    <row r="2" spans="1:9" s="34" customFormat="1">
      <c r="A2" s="38" t="s">
        <v>124</v>
      </c>
      <c r="B2" s="38" t="s">
        <v>1</v>
      </c>
      <c r="C2" s="38"/>
    </row>
    <row r="4" spans="1:9">
      <c r="D4" s="34"/>
      <c r="E4" s="34"/>
      <c r="F4" s="34"/>
      <c r="G4" s="34"/>
      <c r="H4" s="37"/>
      <c r="I4" s="37"/>
    </row>
    <row r="6" spans="1:9" ht="14.25">
      <c r="H6" s="36"/>
      <c r="I6" s="36"/>
    </row>
    <row r="7" spans="1:9" ht="14.25">
      <c r="H7" s="36"/>
      <c r="I7" s="36"/>
    </row>
    <row r="18" spans="1:3">
      <c r="B18" s="35"/>
      <c r="C18" s="35"/>
    </row>
    <row r="19" spans="1:3">
      <c r="A19" s="35"/>
      <c r="B19" s="35"/>
      <c r="C19" s="35"/>
    </row>
    <row r="35" spans="1:7">
      <c r="G35" s="29"/>
    </row>
    <row r="37" spans="1:7">
      <c r="B37" s="29"/>
      <c r="C37" s="29"/>
    </row>
    <row r="38" spans="1:7" ht="18">
      <c r="A38" s="33"/>
      <c r="B38" s="33"/>
      <c r="C38" s="33"/>
    </row>
    <row r="39" spans="1:7">
      <c r="A39" s="32"/>
      <c r="B39" s="32"/>
      <c r="C39" s="32"/>
    </row>
    <row r="40" spans="1:7">
      <c r="A40" s="32"/>
      <c r="B40" s="32"/>
      <c r="C40" s="32"/>
    </row>
    <row r="41" spans="1:7">
      <c r="A41" s="32"/>
      <c r="B41" s="32"/>
      <c r="C41" s="32"/>
    </row>
    <row r="42" spans="1:7">
      <c r="A42" s="32"/>
      <c r="B42" s="32"/>
      <c r="C42" s="32"/>
    </row>
    <row r="98" spans="1:66">
      <c r="A98" s="15"/>
      <c r="B98" s="15"/>
      <c r="C98" s="15"/>
      <c r="D98" s="15"/>
      <c r="E98" s="15"/>
      <c r="F98" s="15"/>
      <c r="G98" s="15"/>
      <c r="H98" s="15"/>
    </row>
    <row r="99" spans="1:66" ht="23.25">
      <c r="A99" s="31" t="s">
        <v>94</v>
      </c>
      <c r="B99" s="30"/>
      <c r="C99" s="30"/>
      <c r="D99" s="30"/>
      <c r="E99" s="30"/>
      <c r="F99" s="30"/>
      <c r="G99" s="30"/>
      <c r="H99" s="30"/>
      <c r="I99" s="28"/>
      <c r="J99" s="29"/>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7"/>
      <c r="AT99" s="27"/>
      <c r="AU99" s="27"/>
      <c r="AV99" s="26"/>
      <c r="AW99" s="26"/>
      <c r="AX99" s="26"/>
      <c r="AY99" s="26"/>
      <c r="AZ99" s="26"/>
      <c r="BA99" s="26"/>
      <c r="BB99" s="26"/>
      <c r="BC99" s="26"/>
      <c r="BD99" s="26"/>
      <c r="BE99" s="26"/>
      <c r="BF99" s="26"/>
      <c r="BG99" s="26"/>
    </row>
    <row r="100" spans="1:66">
      <c r="A100" s="25" t="s">
        <v>93</v>
      </c>
      <c r="B100" s="23"/>
      <c r="C100" s="23"/>
      <c r="D100" s="23"/>
      <c r="E100" s="23"/>
      <c r="F100" s="23"/>
      <c r="G100" s="23"/>
      <c r="H100" s="23"/>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row>
    <row r="101" spans="1:66">
      <c r="A101" s="24" t="s">
        <v>92</v>
      </c>
      <c r="B101" s="23"/>
      <c r="C101" s="23"/>
      <c r="D101" s="23"/>
      <c r="E101" s="23"/>
      <c r="F101" s="23"/>
      <c r="G101" s="23"/>
      <c r="H101" s="23"/>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row>
    <row r="102" spans="1:66" ht="15.75">
      <c r="A102" s="21"/>
      <c r="B102" s="20">
        <v>1984</v>
      </c>
      <c r="C102" s="20">
        <v>1985</v>
      </c>
      <c r="D102" s="20">
        <v>1986</v>
      </c>
      <c r="E102" s="19">
        <v>1987</v>
      </c>
      <c r="F102" s="19">
        <v>1988</v>
      </c>
      <c r="G102" s="19">
        <v>1989</v>
      </c>
      <c r="H102" s="19">
        <v>1990</v>
      </c>
      <c r="I102" s="19">
        <v>1991</v>
      </c>
      <c r="J102" s="19">
        <v>1992</v>
      </c>
      <c r="K102" s="19">
        <v>1993</v>
      </c>
      <c r="L102" s="19">
        <v>1994</v>
      </c>
      <c r="M102" s="19">
        <v>1995</v>
      </c>
      <c r="N102" s="19">
        <v>1996</v>
      </c>
      <c r="O102" s="19">
        <v>1997</v>
      </c>
      <c r="P102" s="19">
        <v>1998</v>
      </c>
      <c r="Q102" s="19">
        <v>1999</v>
      </c>
      <c r="R102" s="19">
        <v>2000</v>
      </c>
      <c r="S102" s="19">
        <v>2001</v>
      </c>
      <c r="T102" s="19">
        <v>2002</v>
      </c>
      <c r="U102" s="19">
        <v>2003</v>
      </c>
      <c r="V102" s="19">
        <v>2004</v>
      </c>
      <c r="W102" s="19">
        <v>2005</v>
      </c>
      <c r="X102" s="19">
        <v>2006</v>
      </c>
      <c r="Y102" s="19">
        <v>2007</v>
      </c>
      <c r="Z102" s="19">
        <v>2008</v>
      </c>
      <c r="AA102" s="19">
        <v>2009</v>
      </c>
      <c r="AB102" s="19">
        <v>2010</v>
      </c>
      <c r="AC102" s="19">
        <v>2011</v>
      </c>
      <c r="AD102" s="19">
        <v>2012</v>
      </c>
      <c r="AE102" s="19">
        <v>2013</v>
      </c>
      <c r="AF102" s="19">
        <v>2014</v>
      </c>
      <c r="AG102" s="19">
        <v>2015</v>
      </c>
      <c r="AH102" s="19">
        <v>2016</v>
      </c>
      <c r="AI102" s="19">
        <v>2017</v>
      </c>
      <c r="AJ102" s="19">
        <v>2018</v>
      </c>
      <c r="AK102" s="19">
        <v>2019</v>
      </c>
      <c r="AL102" s="19">
        <v>2020</v>
      </c>
      <c r="AM102" s="19">
        <v>2021</v>
      </c>
      <c r="AN102" s="19">
        <v>2022</v>
      </c>
      <c r="AO102" s="19">
        <v>2023</v>
      </c>
    </row>
    <row r="103" spans="1:66">
      <c r="A103" s="18" t="s">
        <v>167</v>
      </c>
      <c r="B103" s="17">
        <v>2683.2815849999997</v>
      </c>
      <c r="C103" s="17">
        <v>3018.7062710000005</v>
      </c>
      <c r="D103" s="17">
        <v>3181.5620370000001</v>
      </c>
      <c r="E103" s="17">
        <v>3371.5158790000005</v>
      </c>
      <c r="F103" s="17">
        <v>3558.439312</v>
      </c>
      <c r="G103" s="17">
        <v>3849.9891739999998</v>
      </c>
      <c r="H103" s="17">
        <v>4153.2421189999995</v>
      </c>
      <c r="I103" s="17">
        <v>4473.3042830000004</v>
      </c>
      <c r="J103" s="17">
        <v>4613.9232049999991</v>
      </c>
      <c r="K103" s="17">
        <v>4922.7683700000007</v>
      </c>
      <c r="L103" s="17">
        <v>5471.3518039999999</v>
      </c>
      <c r="M103" s="17">
        <v>5780.3965449999996</v>
      </c>
      <c r="N103" s="17">
        <v>6032.6710670000002</v>
      </c>
      <c r="O103" s="17">
        <v>6042.5164349999995</v>
      </c>
      <c r="P103" s="17">
        <v>6115.0646930000003</v>
      </c>
      <c r="Q103" s="17">
        <v>6287.4305540000005</v>
      </c>
      <c r="R103" s="17">
        <v>6557.2160349999995</v>
      </c>
      <c r="S103" s="17">
        <v>6133.6048930000006</v>
      </c>
      <c r="T103" s="17">
        <v>5896.2827809999999</v>
      </c>
      <c r="U103" s="17">
        <v>6979.6232119999995</v>
      </c>
      <c r="V103" s="17">
        <v>7187.1660940000002</v>
      </c>
      <c r="W103" s="17">
        <v>7788.1218590000008</v>
      </c>
      <c r="X103" s="17">
        <v>8414.8050559999992</v>
      </c>
      <c r="Y103" s="17">
        <v>8332.4849950000007</v>
      </c>
      <c r="Z103" s="17">
        <v>3974.9952079999998</v>
      </c>
      <c r="AA103" s="17">
        <v>8454.3835729999992</v>
      </c>
      <c r="AB103" s="17">
        <v>7741.6566829999992</v>
      </c>
      <c r="AC103" s="17">
        <v>8494.7873760000002</v>
      </c>
      <c r="AD103" s="17">
        <v>8859.0461140000025</v>
      </c>
      <c r="AE103" s="17">
        <v>8444.8435950000003</v>
      </c>
      <c r="AF103" s="17">
        <v>8565.0248639999991</v>
      </c>
      <c r="AG103" s="17">
        <v>8369.0530569999992</v>
      </c>
      <c r="AH103" s="17">
        <v>8488.6071169999996</v>
      </c>
      <c r="AI103" s="17">
        <v>9153.7343409999994</v>
      </c>
      <c r="AJ103" s="17">
        <v>13577.474440999998</v>
      </c>
      <c r="AK103" s="17">
        <v>11341.402667999999</v>
      </c>
      <c r="AL103" s="17">
        <v>9743.2083349999994</v>
      </c>
      <c r="AM103" s="17">
        <v>11541.085357</v>
      </c>
      <c r="AN103" s="17">
        <v>1612.4645089999999</v>
      </c>
      <c r="AO103" s="17">
        <v>9387.4464319999988</v>
      </c>
    </row>
    <row r="104" spans="1:66">
      <c r="A104" s="18" t="s">
        <v>168</v>
      </c>
      <c r="B104" s="17">
        <v>2039.7573030000003</v>
      </c>
      <c r="C104" s="17">
        <v>2332.5725769999999</v>
      </c>
      <c r="D104" s="17">
        <v>2502.1197229999998</v>
      </c>
      <c r="E104" s="17">
        <v>2677.1520089999999</v>
      </c>
      <c r="F104" s="17">
        <v>2838.0836519999993</v>
      </c>
      <c r="G104" s="17">
        <v>3017.570831</v>
      </c>
      <c r="H104" s="17">
        <v>3258.7090750000002</v>
      </c>
      <c r="I104" s="17">
        <v>3642.0002060000006</v>
      </c>
      <c r="J104" s="17">
        <v>3938.5245060000002</v>
      </c>
      <c r="K104" s="17">
        <v>3992.5816190000005</v>
      </c>
      <c r="L104" s="17">
        <v>4000.7556100000002</v>
      </c>
      <c r="M104" s="17">
        <v>4065.1722590000004</v>
      </c>
      <c r="N104" s="17">
        <v>4106.8007790000001</v>
      </c>
      <c r="O104" s="17">
        <v>4168.2907919999998</v>
      </c>
      <c r="P104" s="17">
        <v>4217.0843330000007</v>
      </c>
      <c r="Q104" s="17">
        <v>4358.6448739999996</v>
      </c>
      <c r="R104" s="17">
        <v>4546.4859429999997</v>
      </c>
      <c r="S104" s="17">
        <v>4748.0210310000002</v>
      </c>
      <c r="T104" s="17">
        <v>4958.8878070000001</v>
      </c>
      <c r="U104" s="17">
        <v>5222.8410750000003</v>
      </c>
      <c r="V104" s="17">
        <v>5358.1803099999997</v>
      </c>
      <c r="W104" s="17">
        <v>5420.4145740000004</v>
      </c>
      <c r="X104" s="17">
        <v>5484.6253510000006</v>
      </c>
      <c r="Y104" s="17">
        <v>5531.362983</v>
      </c>
      <c r="Z104" s="17">
        <v>5743.8354629999994</v>
      </c>
      <c r="AA104" s="17">
        <v>5968.3478210000003</v>
      </c>
      <c r="AB104" s="17">
        <v>5992.7655349999986</v>
      </c>
      <c r="AC104" s="17">
        <v>6064.4129330000005</v>
      </c>
      <c r="AD104" s="17">
        <v>6396.5329280000005</v>
      </c>
      <c r="AE104" s="17">
        <v>6537.9072430000006</v>
      </c>
      <c r="AF104" s="17">
        <v>6776.6169739999996</v>
      </c>
      <c r="AG104" s="17">
        <v>6886.1336760000004</v>
      </c>
      <c r="AH104" s="17">
        <v>7212.6885810000012</v>
      </c>
      <c r="AI104" s="17">
        <v>7080.3693810000004</v>
      </c>
      <c r="AJ104" s="17">
        <v>7134.0177640000002</v>
      </c>
      <c r="AK104" s="17">
        <v>7239.9895450000004</v>
      </c>
      <c r="AL104" s="17">
        <v>7084.1192329999994</v>
      </c>
      <c r="AM104" s="17">
        <v>7091.0186919999996</v>
      </c>
      <c r="AN104" s="17">
        <v>7199.5530149999995</v>
      </c>
      <c r="AO104" s="17">
        <v>7487.2056460000013</v>
      </c>
    </row>
    <row r="105" spans="1:66">
      <c r="A105" s="18" t="s">
        <v>170</v>
      </c>
      <c r="B105" s="17">
        <v>8463.1485413864539</v>
      </c>
      <c r="C105" s="17">
        <v>9131.309744862423</v>
      </c>
      <c r="D105" s="17">
        <v>9765.4513141785865</v>
      </c>
      <c r="E105" s="17">
        <v>10411.45456517725</v>
      </c>
      <c r="F105" s="17">
        <v>11052.551676216057</v>
      </c>
      <c r="G105" s="17">
        <v>11823.690022474857</v>
      </c>
      <c r="H105" s="17">
        <v>12553.116143246918</v>
      </c>
      <c r="I105" s="17">
        <v>13432.558578666521</v>
      </c>
      <c r="J105" s="17">
        <v>14227.500453000001</v>
      </c>
      <c r="K105" s="17">
        <v>15159.501190999999</v>
      </c>
      <c r="L105" s="17">
        <v>16509.403653000001</v>
      </c>
      <c r="M105" s="17">
        <v>18128.619979999999</v>
      </c>
      <c r="N105" s="17">
        <v>19945.938426999997</v>
      </c>
      <c r="O105" s="17">
        <v>21770.573980000001</v>
      </c>
      <c r="P105" s="17">
        <v>23514.409777000001</v>
      </c>
      <c r="Q105" s="17">
        <v>25400.219902000001</v>
      </c>
      <c r="R105" s="17">
        <v>27322.276993999996</v>
      </c>
      <c r="S105" s="17">
        <v>28557.442706999998</v>
      </c>
      <c r="T105" s="17">
        <v>29561.817923000002</v>
      </c>
      <c r="U105" s="17">
        <v>31408.284250999997</v>
      </c>
      <c r="V105" s="17">
        <v>33313.122173999996</v>
      </c>
      <c r="W105" s="17">
        <v>35601.495560000003</v>
      </c>
      <c r="X105" s="17">
        <v>38386.242194999999</v>
      </c>
      <c r="Y105" s="17">
        <v>41060.297975999994</v>
      </c>
      <c r="Z105" s="17">
        <v>39001.898870000005</v>
      </c>
      <c r="AA105" s="17">
        <v>41381.925965999995</v>
      </c>
      <c r="AB105" s="17">
        <v>42817.080937999999</v>
      </c>
      <c r="AC105" s="17">
        <v>44895.225183999995</v>
      </c>
      <c r="AD105" s="17">
        <v>47620.472457000011</v>
      </c>
      <c r="AE105" s="17">
        <v>49303.811370999996</v>
      </c>
      <c r="AF105" s="17">
        <v>51024.559992000002</v>
      </c>
      <c r="AG105" s="17">
        <v>52595.58110399999</v>
      </c>
      <c r="AH105" s="17">
        <v>53682.838970000004</v>
      </c>
      <c r="AI105" s="17">
        <v>55643.118429999995</v>
      </c>
      <c r="AJ105" s="17">
        <v>62085.468204999997</v>
      </c>
      <c r="AK105" s="17">
        <v>65839.110801000003</v>
      </c>
      <c r="AL105" s="17">
        <v>68476.669622999994</v>
      </c>
      <c r="AM105" s="17">
        <v>72526.196650999991</v>
      </c>
      <c r="AN105" s="17">
        <v>66727.149351090004</v>
      </c>
      <c r="AO105" s="17">
        <v>68246.772008293919</v>
      </c>
    </row>
    <row r="106" spans="1:66">
      <c r="A106" s="18" t="s">
        <v>171</v>
      </c>
      <c r="B106" s="17">
        <v>2300.9213647487518</v>
      </c>
      <c r="C106" s="17">
        <v>2585.2588699816974</v>
      </c>
      <c r="D106" s="17">
        <v>2720.7389514708821</v>
      </c>
      <c r="E106" s="17">
        <v>2887.5651319883532</v>
      </c>
      <c r="F106" s="17">
        <v>3054.6397743810317</v>
      </c>
      <c r="G106" s="17">
        <v>3286.4390732212978</v>
      </c>
      <c r="H106" s="17">
        <v>3533.4002052196342</v>
      </c>
      <c r="I106" s="17">
        <v>3750.3749266505824</v>
      </c>
      <c r="J106" s="17">
        <v>3859.2712529999999</v>
      </c>
      <c r="K106" s="17">
        <v>3988.2594309999999</v>
      </c>
      <c r="L106" s="17">
        <v>4561.1936480000004</v>
      </c>
      <c r="M106" s="17">
        <v>4788.4527619999999</v>
      </c>
      <c r="N106" s="17">
        <v>4925.9511160000002</v>
      </c>
      <c r="O106" s="17">
        <v>4753.7556919999997</v>
      </c>
      <c r="P106" s="17">
        <v>4781.4138560000001</v>
      </c>
      <c r="Q106" s="17">
        <v>4771.3722710000002</v>
      </c>
      <c r="R106" s="17">
        <v>4955.752688999999</v>
      </c>
      <c r="S106" s="17">
        <v>5166.4287620000005</v>
      </c>
      <c r="T106" s="17">
        <v>5200.8882739999999</v>
      </c>
      <c r="U106" s="17">
        <v>5368.0827479999998</v>
      </c>
      <c r="V106" s="17">
        <v>5850.8682790000003</v>
      </c>
      <c r="W106" s="17">
        <v>6295.9212100000004</v>
      </c>
      <c r="X106" s="17">
        <v>6460.8742140000004</v>
      </c>
      <c r="Y106" s="17">
        <v>6661.6313989999999</v>
      </c>
      <c r="Z106" s="17">
        <v>6717.8236579999993</v>
      </c>
      <c r="AA106" s="17">
        <v>6549.8854510000001</v>
      </c>
      <c r="AB106" s="17">
        <v>6678.3699479999996</v>
      </c>
      <c r="AC106" s="17">
        <v>6682.2906489999996</v>
      </c>
      <c r="AD106" s="17">
        <v>6434.9527420000004</v>
      </c>
      <c r="AE106" s="17">
        <v>6385.1626389999992</v>
      </c>
      <c r="AF106" s="17">
        <v>6366.859515000001</v>
      </c>
      <c r="AG106" s="17">
        <v>6423.1953519999997</v>
      </c>
      <c r="AH106" s="17">
        <v>6440.3632459999999</v>
      </c>
      <c r="AI106" s="17">
        <v>6477.6317330000002</v>
      </c>
      <c r="AJ106" s="17">
        <v>6637.101341999999</v>
      </c>
      <c r="AK106" s="17">
        <v>6299.8074499999993</v>
      </c>
      <c r="AL106" s="17">
        <v>6706.3766639999994</v>
      </c>
      <c r="AM106" s="17">
        <v>6936.6499359999989</v>
      </c>
      <c r="AN106" s="17">
        <v>6439.852159</v>
      </c>
      <c r="AO106" s="17">
        <v>6491.4510090000003</v>
      </c>
    </row>
    <row r="107" spans="1:66">
      <c r="A107" s="15"/>
      <c r="B107" s="15"/>
      <c r="C107" s="15"/>
      <c r="D107" s="15"/>
      <c r="E107" s="15"/>
      <c r="F107" s="15"/>
      <c r="G107" s="15"/>
      <c r="BD107" s="16"/>
    </row>
    <row r="108" spans="1:66">
      <c r="A108" s="15"/>
      <c r="B108" s="15"/>
      <c r="C108" s="15"/>
      <c r="D108" s="15"/>
      <c r="E108" s="15"/>
      <c r="F108" s="15"/>
      <c r="G108" s="15"/>
      <c r="BD108" s="14"/>
    </row>
    <row r="109" spans="1:66">
      <c r="A109" s="13" t="s">
        <v>91</v>
      </c>
    </row>
    <row r="110" spans="1:66" ht="15.75">
      <c r="B110" s="12">
        <v>1984</v>
      </c>
      <c r="C110" s="12">
        <v>1985</v>
      </c>
      <c r="D110" s="12">
        <v>1986</v>
      </c>
      <c r="E110" s="12">
        <v>1987</v>
      </c>
      <c r="F110" s="12">
        <v>1988</v>
      </c>
      <c r="G110" s="12">
        <v>1989</v>
      </c>
      <c r="H110" s="12">
        <v>1990</v>
      </c>
      <c r="I110" s="12">
        <v>1991</v>
      </c>
      <c r="J110" s="12">
        <v>1992</v>
      </c>
      <c r="K110" s="12">
        <v>1993</v>
      </c>
      <c r="L110" s="12">
        <v>1994</v>
      </c>
      <c r="M110" s="12">
        <v>1995</v>
      </c>
      <c r="N110" s="12">
        <v>1996</v>
      </c>
      <c r="O110" s="12">
        <v>1997</v>
      </c>
      <c r="P110" s="12">
        <v>1998</v>
      </c>
      <c r="Q110" s="12">
        <v>1999</v>
      </c>
      <c r="R110" s="12">
        <v>2000</v>
      </c>
      <c r="S110" s="12">
        <v>2001</v>
      </c>
      <c r="T110" s="12">
        <v>2002</v>
      </c>
      <c r="U110" s="12">
        <v>2003</v>
      </c>
      <c r="V110" s="12">
        <v>2004</v>
      </c>
      <c r="W110" s="12">
        <v>2005</v>
      </c>
      <c r="X110" s="12">
        <v>2006</v>
      </c>
      <c r="Y110" s="12">
        <v>2007</v>
      </c>
      <c r="Z110" s="12">
        <v>2008</v>
      </c>
      <c r="AA110" s="12">
        <v>2009</v>
      </c>
      <c r="AB110" s="12">
        <v>2010</v>
      </c>
      <c r="AC110" s="12">
        <v>2011</v>
      </c>
      <c r="AD110" s="12">
        <v>2012</v>
      </c>
      <c r="AE110" s="12">
        <v>2013</v>
      </c>
      <c r="AF110" s="12">
        <v>2014</v>
      </c>
      <c r="AG110" s="12">
        <v>2015</v>
      </c>
      <c r="AH110" s="12">
        <v>2016</v>
      </c>
      <c r="AI110" s="12">
        <v>2017</v>
      </c>
      <c r="AJ110" s="12">
        <v>2018</v>
      </c>
      <c r="AK110" s="12">
        <v>2019</v>
      </c>
      <c r="AL110" s="12">
        <v>2020</v>
      </c>
      <c r="AM110" s="12">
        <v>2021</v>
      </c>
      <c r="AN110" s="12">
        <v>2022</v>
      </c>
      <c r="AO110" s="12">
        <v>2023</v>
      </c>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row>
    <row r="111" spans="1:66">
      <c r="A111" s="10" t="s">
        <v>167</v>
      </c>
      <c r="C111" s="9">
        <f t="shared" ref="C111:AO111" si="0">(C103-B103)/ABS(B103)</f>
        <v>0.12500539931220106</v>
      </c>
      <c r="D111" s="9">
        <f t="shared" si="0"/>
        <v>5.3948861326627448E-2</v>
      </c>
      <c r="E111" s="9">
        <f t="shared" si="0"/>
        <v>5.9704585292045441E-2</v>
      </c>
      <c r="F111" s="9">
        <f t="shared" si="0"/>
        <v>5.5441955401806207E-2</v>
      </c>
      <c r="G111" s="9">
        <f t="shared" si="0"/>
        <v>8.1931947249125892E-2</v>
      </c>
      <c r="H111" s="9">
        <f t="shared" si="0"/>
        <v>7.8767220190630011E-2</v>
      </c>
      <c r="I111" s="9">
        <f t="shared" si="0"/>
        <v>7.7063208652295975E-2</v>
      </c>
      <c r="J111" s="9">
        <f t="shared" si="0"/>
        <v>3.1435134545708419E-2</v>
      </c>
      <c r="K111" s="9">
        <f t="shared" si="0"/>
        <v>6.6937647480849571E-2</v>
      </c>
      <c r="L111" s="9">
        <f t="shared" si="0"/>
        <v>0.11143799439013605</v>
      </c>
      <c r="M111" s="9">
        <f t="shared" si="0"/>
        <v>5.6484165535483029E-2</v>
      </c>
      <c r="N111" s="9">
        <f t="shared" si="0"/>
        <v>4.3643116875470456E-2</v>
      </c>
      <c r="O111" s="9">
        <f t="shared" si="0"/>
        <v>1.6320080923781163E-3</v>
      </c>
      <c r="P111" s="9">
        <f t="shared" si="0"/>
        <v>1.200629882937186E-2</v>
      </c>
      <c r="Q111" s="9">
        <f t="shared" si="0"/>
        <v>2.8187087079767092E-2</v>
      </c>
      <c r="R111" s="9">
        <f t="shared" si="0"/>
        <v>4.2908701524880327E-2</v>
      </c>
      <c r="S111" s="9">
        <f t="shared" si="0"/>
        <v>-6.4602285442315596E-2</v>
      </c>
      <c r="T111" s="9">
        <f t="shared" si="0"/>
        <v>-3.8692109475594927E-2</v>
      </c>
      <c r="U111" s="9">
        <f t="shared" si="0"/>
        <v>0.1837327806751268</v>
      </c>
      <c r="V111" s="9">
        <f t="shared" si="0"/>
        <v>2.973554240623966E-2</v>
      </c>
      <c r="W111" s="9">
        <f t="shared" si="0"/>
        <v>8.3615121334358944E-2</v>
      </c>
      <c r="X111" s="9">
        <f t="shared" si="0"/>
        <v>8.0466537163359816E-2</v>
      </c>
      <c r="Y111" s="9">
        <f t="shared" si="0"/>
        <v>-9.7827650732445603E-3</v>
      </c>
      <c r="Z111" s="9">
        <f t="shared" si="0"/>
        <v>-0.52295201126851831</v>
      </c>
      <c r="AA111" s="9">
        <f t="shared" si="0"/>
        <v>1.1268915132236805</v>
      </c>
      <c r="AB111" s="9">
        <f t="shared" si="0"/>
        <v>-8.4302644166296334E-2</v>
      </c>
      <c r="AC111" s="9">
        <f t="shared" si="0"/>
        <v>9.7282884508920434E-2</v>
      </c>
      <c r="AD111" s="9">
        <f t="shared" si="0"/>
        <v>4.2880265494240462E-2</v>
      </c>
      <c r="AE111" s="9">
        <f t="shared" si="0"/>
        <v>-4.6754753691307188E-2</v>
      </c>
      <c r="AF111" s="9">
        <f t="shared" si="0"/>
        <v>1.4231319697993624E-2</v>
      </c>
      <c r="AG111" s="9">
        <f t="shared" si="0"/>
        <v>-2.2880471465260642E-2</v>
      </c>
      <c r="AH111" s="9">
        <f t="shared" si="0"/>
        <v>1.4285255355144823E-2</v>
      </c>
      <c r="AI111" s="9">
        <f t="shared" si="0"/>
        <v>7.835528430429535E-2</v>
      </c>
      <c r="AJ111" s="8">
        <f t="shared" si="0"/>
        <v>0.48327162829992376</v>
      </c>
      <c r="AK111" s="9">
        <f t="shared" si="0"/>
        <v>-0.16468981641001787</v>
      </c>
      <c r="AL111" s="8">
        <f t="shared" si="0"/>
        <v>-0.14091681424109362</v>
      </c>
      <c r="AM111" s="11">
        <f t="shared" si="0"/>
        <v>0.1845261807182737</v>
      </c>
      <c r="AN111" s="11">
        <f t="shared" si="0"/>
        <v>-0.86028484677812445</v>
      </c>
      <c r="AO111" s="11">
        <f t="shared" si="0"/>
        <v>4.8218003432657257</v>
      </c>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row>
    <row r="112" spans="1:66">
      <c r="A112" s="10" t="s">
        <v>168</v>
      </c>
      <c r="C112" s="9">
        <f t="shared" ref="C112:AO112" si="1">(C104-B104)/ABS(B104)</f>
        <v>0.14355397750964666</v>
      </c>
      <c r="D112" s="9">
        <f t="shared" si="1"/>
        <v>7.2686761248844045E-2</v>
      </c>
      <c r="E112" s="9">
        <f t="shared" si="1"/>
        <v>6.9953601496789822E-2</v>
      </c>
      <c r="F112" s="9">
        <f t="shared" si="1"/>
        <v>6.0113001599827888E-2</v>
      </c>
      <c r="G112" s="9">
        <f t="shared" si="1"/>
        <v>6.3242385006346075E-2</v>
      </c>
      <c r="H112" s="9">
        <f t="shared" si="1"/>
        <v>7.9911378226070945E-2</v>
      </c>
      <c r="I112" s="9">
        <f t="shared" si="1"/>
        <v>0.11762054303666257</v>
      </c>
      <c r="J112" s="9">
        <f t="shared" si="1"/>
        <v>8.1417980018642408E-2</v>
      </c>
      <c r="K112" s="9">
        <f t="shared" si="1"/>
        <v>1.3725219410885722E-2</v>
      </c>
      <c r="L112" s="9">
        <f t="shared" si="1"/>
        <v>2.0472946529386049E-3</v>
      </c>
      <c r="M112" s="9">
        <f t="shared" si="1"/>
        <v>1.6101120708045508E-2</v>
      </c>
      <c r="N112" s="9">
        <f t="shared" si="1"/>
        <v>1.0240284383481461E-2</v>
      </c>
      <c r="O112" s="9">
        <f t="shared" si="1"/>
        <v>1.4972728483550244E-2</v>
      </c>
      <c r="P112" s="9">
        <f t="shared" si="1"/>
        <v>1.1705887001369486E-2</v>
      </c>
      <c r="Q112" s="9">
        <f t="shared" si="1"/>
        <v>3.3568344814032654E-2</v>
      </c>
      <c r="R112" s="9">
        <f t="shared" si="1"/>
        <v>4.3096208668088908E-2</v>
      </c>
      <c r="S112" s="9">
        <f t="shared" si="1"/>
        <v>4.4327661083016036E-2</v>
      </c>
      <c r="T112" s="9">
        <f t="shared" si="1"/>
        <v>4.4411508420717408E-2</v>
      </c>
      <c r="U112" s="9">
        <f t="shared" si="1"/>
        <v>5.3228320194581125E-2</v>
      </c>
      <c r="V112" s="9">
        <f t="shared" si="1"/>
        <v>2.5912952941996126E-2</v>
      </c>
      <c r="W112" s="9">
        <f t="shared" si="1"/>
        <v>1.1614813313365452E-2</v>
      </c>
      <c r="X112" s="9">
        <f t="shared" si="1"/>
        <v>1.1846100722258193E-2</v>
      </c>
      <c r="Y112" s="9">
        <f t="shared" si="1"/>
        <v>8.5215723971880444E-3</v>
      </c>
      <c r="Z112" s="9">
        <f t="shared" si="1"/>
        <v>3.8412319107064365E-2</v>
      </c>
      <c r="AA112" s="9">
        <f t="shared" si="1"/>
        <v>3.9087532964034152E-2</v>
      </c>
      <c r="AB112" s="9">
        <f t="shared" si="1"/>
        <v>4.0912015740910924E-3</v>
      </c>
      <c r="AC112" s="9">
        <f t="shared" si="1"/>
        <v>1.19556484533817E-2</v>
      </c>
      <c r="AD112" s="9">
        <f t="shared" si="1"/>
        <v>5.4765399168770622E-2</v>
      </c>
      <c r="AE112" s="9">
        <f t="shared" si="1"/>
        <v>2.2101709878042233E-2</v>
      </c>
      <c r="AF112" s="9">
        <f t="shared" si="1"/>
        <v>3.6511642353993394E-2</v>
      </c>
      <c r="AG112" s="9">
        <f t="shared" si="1"/>
        <v>1.6160969761192943E-2</v>
      </c>
      <c r="AH112" s="9">
        <f t="shared" si="1"/>
        <v>4.7422097851241428E-2</v>
      </c>
      <c r="AI112" s="9">
        <f t="shared" si="1"/>
        <v>-1.8345336626422799E-2</v>
      </c>
      <c r="AJ112" s="8">
        <f t="shared" si="1"/>
        <v>7.5770599121514582E-3</v>
      </c>
      <c r="AK112" s="9">
        <f t="shared" si="1"/>
        <v>1.4854431893169616E-2</v>
      </c>
      <c r="AL112" s="8">
        <f t="shared" si="1"/>
        <v>-2.1529079708084153E-2</v>
      </c>
      <c r="AM112" s="8">
        <f t="shared" si="1"/>
        <v>9.7393321217130436E-4</v>
      </c>
      <c r="AN112" s="8">
        <f t="shared" si="1"/>
        <v>1.5305885897952428E-2</v>
      </c>
      <c r="AO112" s="8">
        <f t="shared" si="1"/>
        <v>3.9954234714389664E-2</v>
      </c>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row>
  </sheetData>
  <pageMargins left="0.19685039370078741" right="0.23622047244094491" top="0.43307086614173229" bottom="0.43307086614173229" header="0.74803149606299213" footer="0.19685039370078741"/>
  <pageSetup paperSize="9" scale="53" orientation="portrait" r:id="rId1"/>
  <headerFooter alignWithMargins="0">
    <oddFooter>&amp;LStatistique des assurances sociales suisses, OFAS, Schweizerische Sozialversicherungsstaitstik, BSV&amp;R&amp;A;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160"/>
  <sheetViews>
    <sheetView zoomScaleNormal="100" zoomScaleSheetLayoutView="100" workbookViewId="0"/>
  </sheetViews>
  <sheetFormatPr baseColWidth="10" defaultColWidth="11" defaultRowHeight="14.25" outlineLevelRow="1" outlineLevelCol="1"/>
  <cols>
    <col min="1" max="1" width="35.25" style="115" customWidth="1"/>
    <col min="2" max="2" width="35.125" style="138" customWidth="1"/>
    <col min="3" max="3" width="2.375" style="138" customWidth="1"/>
    <col min="4" max="4" width="12.75" style="138" customWidth="1"/>
    <col min="5" max="11" width="12.75" style="138" hidden="1" customWidth="1" outlineLevel="1"/>
    <col min="12" max="14" width="12.75" style="147" hidden="1" customWidth="1" outlineLevel="1"/>
    <col min="15" max="15" width="12.75" style="147" hidden="1" customWidth="1" outlineLevel="1" collapsed="1"/>
    <col min="16" max="19" width="12.75" style="115" hidden="1" customWidth="1" outlineLevel="1"/>
    <col min="20" max="20" width="12.75" style="115" customWidth="1" collapsed="1"/>
    <col min="21" max="22" width="12.75" style="115" hidden="1" customWidth="1" outlineLevel="1"/>
    <col min="23" max="23" width="12.75" style="115" hidden="1" customWidth="1" outlineLevel="1" collapsed="1"/>
    <col min="24" max="26" width="12.75" style="115" hidden="1" customWidth="1" outlineLevel="1"/>
    <col min="27" max="29" width="12.75" style="74" hidden="1" customWidth="1" outlineLevel="1"/>
    <col min="30" max="30" width="12.75" style="74" hidden="1" customWidth="1" outlineLevel="1" collapsed="1"/>
    <col min="31" max="35" width="12.75" style="74" hidden="1" customWidth="1" outlineLevel="1"/>
    <col min="36" max="39" width="12.75" style="74" hidden="1" customWidth="1" outlineLevel="1" collapsed="1"/>
    <col min="40" max="40" width="12.75" style="74" customWidth="1" collapsed="1"/>
    <col min="41" max="41" width="12.75" style="74" hidden="1" customWidth="1" outlineLevel="1"/>
    <col min="42" max="43" width="12.75" style="74" customWidth="1" collapsed="1"/>
    <col min="44" max="45" width="12.75" style="74" customWidth="1"/>
    <col min="46" max="53" width="11" style="70"/>
    <col min="54" max="16384" width="11" style="74"/>
  </cols>
  <sheetData>
    <row r="1" spans="1:83" ht="36">
      <c r="A1" s="71" t="s">
        <v>172</v>
      </c>
      <c r="B1" s="71" t="s">
        <v>173</v>
      </c>
      <c r="C1" s="72"/>
      <c r="D1" s="70"/>
      <c r="E1" s="70"/>
      <c r="F1" s="70"/>
      <c r="G1" s="70"/>
      <c r="H1" s="70"/>
      <c r="I1" s="70"/>
      <c r="J1" s="148"/>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3" t="s">
        <v>130</v>
      </c>
      <c r="AS1" s="73" t="s">
        <v>132</v>
      </c>
    </row>
    <row r="2" spans="1:83" ht="39.75" customHeight="1">
      <c r="A2" s="75" t="s">
        <v>124</v>
      </c>
      <c r="B2" s="75" t="s">
        <v>123</v>
      </c>
      <c r="C2" s="76"/>
      <c r="D2" s="77" t="s">
        <v>2</v>
      </c>
      <c r="E2" s="77" t="s">
        <v>3</v>
      </c>
      <c r="F2" s="77" t="s">
        <v>4</v>
      </c>
      <c r="G2" s="77" t="s">
        <v>5</v>
      </c>
      <c r="H2" s="77" t="s">
        <v>6</v>
      </c>
      <c r="I2" s="77" t="s">
        <v>7</v>
      </c>
      <c r="J2" s="77" t="s">
        <v>8</v>
      </c>
      <c r="K2" s="77" t="s">
        <v>9</v>
      </c>
      <c r="L2" s="77" t="s">
        <v>10</v>
      </c>
      <c r="M2" s="77" t="s">
        <v>11</v>
      </c>
      <c r="N2" s="77" t="s">
        <v>12</v>
      </c>
      <c r="O2" s="77" t="s">
        <v>13</v>
      </c>
      <c r="P2" s="77" t="s">
        <v>14</v>
      </c>
      <c r="Q2" s="77">
        <v>1997</v>
      </c>
      <c r="R2" s="77">
        <v>1998</v>
      </c>
      <c r="S2" s="77">
        <v>1999</v>
      </c>
      <c r="T2" s="77" t="s">
        <v>15</v>
      </c>
      <c r="U2" s="77" t="s">
        <v>16</v>
      </c>
      <c r="V2" s="77" t="s">
        <v>17</v>
      </c>
      <c r="W2" s="77" t="s">
        <v>18</v>
      </c>
      <c r="X2" s="77" t="s">
        <v>19</v>
      </c>
      <c r="Y2" s="77" t="s">
        <v>20</v>
      </c>
      <c r="Z2" s="77" t="s">
        <v>21</v>
      </c>
      <c r="AA2" s="77" t="s">
        <v>22</v>
      </c>
      <c r="AB2" s="77" t="s">
        <v>23</v>
      </c>
      <c r="AC2" s="77" t="s">
        <v>24</v>
      </c>
      <c r="AD2" s="77" t="s">
        <v>25</v>
      </c>
      <c r="AE2" s="77" t="s">
        <v>26</v>
      </c>
      <c r="AF2" s="77" t="s">
        <v>27</v>
      </c>
      <c r="AG2" s="77" t="s">
        <v>44</v>
      </c>
      <c r="AH2" s="77" t="s">
        <v>45</v>
      </c>
      <c r="AI2" s="77" t="s">
        <v>53</v>
      </c>
      <c r="AJ2" s="77" t="s">
        <v>54</v>
      </c>
      <c r="AK2" s="77" t="s">
        <v>56</v>
      </c>
      <c r="AL2" s="77" t="s">
        <v>59</v>
      </c>
      <c r="AM2" s="77" t="s">
        <v>62</v>
      </c>
      <c r="AN2" s="77" t="s">
        <v>87</v>
      </c>
      <c r="AO2" s="77" t="s">
        <v>89</v>
      </c>
      <c r="AP2" s="77" t="s">
        <v>90</v>
      </c>
      <c r="AQ2" s="77" t="s">
        <v>128</v>
      </c>
      <c r="AR2" s="78" t="s">
        <v>131</v>
      </c>
      <c r="AS2" s="78" t="s">
        <v>133</v>
      </c>
    </row>
    <row r="3" spans="1:83" s="83" customFormat="1" collapsed="1">
      <c r="A3" s="79" t="s">
        <v>134</v>
      </c>
      <c r="B3" s="79" t="s">
        <v>135</v>
      </c>
      <c r="C3" s="80"/>
      <c r="D3" s="81">
        <v>2181.4990899999998</v>
      </c>
      <c r="E3" s="81">
        <v>2443.7387060000001</v>
      </c>
      <c r="F3" s="81">
        <v>2576.4861510000001</v>
      </c>
      <c r="G3" s="81">
        <v>2729.8388640000003</v>
      </c>
      <c r="H3" s="81">
        <v>2882.0620600000002</v>
      </c>
      <c r="I3" s="81">
        <v>3100.9672310000001</v>
      </c>
      <c r="J3" s="81">
        <v>3340.6106760000002</v>
      </c>
      <c r="K3" s="81">
        <v>3533.0146</v>
      </c>
      <c r="L3" s="81">
        <v>3625.2662139999998</v>
      </c>
      <c r="M3" s="81">
        <v>3739.2950510000001</v>
      </c>
      <c r="N3" s="81">
        <v>4287.7677320000003</v>
      </c>
      <c r="O3" s="81">
        <v>4510.0002850000001</v>
      </c>
      <c r="P3" s="81">
        <v>4649.9861019999998</v>
      </c>
      <c r="Q3" s="81">
        <v>4474.6476640000001</v>
      </c>
      <c r="R3" s="81">
        <v>4502.5254590000004</v>
      </c>
      <c r="S3" s="81">
        <v>4485.2895150000004</v>
      </c>
      <c r="T3" s="81">
        <v>4671.2847919999995</v>
      </c>
      <c r="U3" s="81">
        <v>4879.8929740000003</v>
      </c>
      <c r="V3" s="81">
        <v>4864.4133780000002</v>
      </c>
      <c r="W3" s="81">
        <v>5014.7979949999999</v>
      </c>
      <c r="X3" s="81">
        <v>5396.4135420000002</v>
      </c>
      <c r="Y3" s="81">
        <v>5835.4887650000001</v>
      </c>
      <c r="Z3" s="81">
        <v>6008.6951470000004</v>
      </c>
      <c r="AA3" s="81">
        <v>6237.6236269999999</v>
      </c>
      <c r="AB3" s="81">
        <v>6298.2012809999997</v>
      </c>
      <c r="AC3" s="81">
        <v>6151.8207229999998</v>
      </c>
      <c r="AD3" s="81">
        <v>6303.1681829999998</v>
      </c>
      <c r="AE3" s="81">
        <v>6342.894652</v>
      </c>
      <c r="AF3" s="81">
        <v>6117.3508070000007</v>
      </c>
      <c r="AG3" s="81">
        <v>6081.7584129999996</v>
      </c>
      <c r="AH3" s="81">
        <v>6089.3024120000009</v>
      </c>
      <c r="AI3" s="81">
        <v>6175.6188999999995</v>
      </c>
      <c r="AJ3" s="81">
        <v>6143.4355949999999</v>
      </c>
      <c r="AK3" s="81">
        <v>6206.9791359999999</v>
      </c>
      <c r="AL3" s="81">
        <v>6358.1356529999994</v>
      </c>
      <c r="AM3" s="81">
        <v>6016.5451219999995</v>
      </c>
      <c r="AN3" s="81">
        <v>6437.1583069999997</v>
      </c>
      <c r="AO3" s="81">
        <v>6691.3064959999992</v>
      </c>
      <c r="AP3" s="81">
        <v>6214.6434339999996</v>
      </c>
      <c r="AQ3" s="81">
        <v>6254.1891850000002</v>
      </c>
      <c r="AR3" s="82">
        <f>IF(AP3="–","–",(AQ3-AP3)/ABS(AP3))</f>
        <v>6.3633177703563432E-3</v>
      </c>
      <c r="AS3" s="82">
        <f>IF(AG3="–","–",AVERAGE((AH3-AG3)/ABS(AG3),(AI3-AH3)/ABS(AH3),(AJ3-AI3)/ABS(AI3),(AK3-AJ3)/ABS(AJ3),(AL3-AK3)/ABS(AK3),(AM3-AL3)/ABS(AL3),(AN3-AM3)/ABS(AM3),(AO3-AN3)/ABS(AN3),(AP3-AO3)/ABS(AO3),(AQ3-AP3)/ABS(AP3)))</f>
        <v>3.5693218853608709E-3</v>
      </c>
      <c r="AU3" s="149"/>
      <c r="AV3" s="70"/>
      <c r="AW3" s="70"/>
      <c r="AX3" s="70"/>
      <c r="AY3" s="70"/>
      <c r="AZ3" s="70"/>
      <c r="BA3" s="70"/>
      <c r="BB3" s="148"/>
      <c r="BC3" s="148"/>
      <c r="BD3" s="84"/>
      <c r="BE3" s="84"/>
      <c r="BF3" s="84"/>
      <c r="BG3" s="84"/>
      <c r="BH3" s="84"/>
      <c r="BI3" s="84"/>
      <c r="BJ3" s="84"/>
      <c r="BK3" s="84"/>
      <c r="BL3" s="84"/>
      <c r="BM3" s="84"/>
      <c r="BN3" s="84"/>
      <c r="BO3" s="84"/>
      <c r="BP3" s="84"/>
    </row>
    <row r="4" spans="1:83" ht="15.75" customHeight="1">
      <c r="A4" s="85" t="s">
        <v>109</v>
      </c>
      <c r="B4" s="85" t="s">
        <v>107</v>
      </c>
      <c r="C4" s="86"/>
      <c r="D4" s="87">
        <v>951.64202899999998</v>
      </c>
      <c r="E4" s="87">
        <v>999.67404899999997</v>
      </c>
      <c r="F4" s="87">
        <v>1051.5658719999999</v>
      </c>
      <c r="G4" s="87">
        <v>1093.716885</v>
      </c>
      <c r="H4" s="87">
        <v>1152.583664</v>
      </c>
      <c r="I4" s="87">
        <v>1253.1577709999999</v>
      </c>
      <c r="J4" s="87">
        <v>1358.7017860000001</v>
      </c>
      <c r="K4" s="87">
        <v>1456.434131</v>
      </c>
      <c r="L4" s="87">
        <v>1480.5891529999999</v>
      </c>
      <c r="M4" s="87">
        <v>1492.8896199999999</v>
      </c>
      <c r="N4" s="87">
        <v>1650.6543649999999</v>
      </c>
      <c r="O4" s="87">
        <v>1734.9908530000002</v>
      </c>
      <c r="P4" s="87">
        <v>1743.1057409999999</v>
      </c>
      <c r="Q4" s="87">
        <v>1676.2472900000002</v>
      </c>
      <c r="R4" s="87">
        <v>1692.4816639999999</v>
      </c>
      <c r="S4" s="87">
        <v>1686.3127040000002</v>
      </c>
      <c r="T4" s="87">
        <v>1763.015265</v>
      </c>
      <c r="U4" s="87">
        <v>1849.5061229999999</v>
      </c>
      <c r="V4" s="87">
        <v>1853.863781</v>
      </c>
      <c r="W4" s="87">
        <v>1872.1148760000001</v>
      </c>
      <c r="X4" s="87">
        <v>2034.204575</v>
      </c>
      <c r="Y4" s="87">
        <v>2100.4108489999999</v>
      </c>
      <c r="Z4" s="87">
        <v>2192.4787670000001</v>
      </c>
      <c r="AA4" s="87">
        <v>2290.0119960000002</v>
      </c>
      <c r="AB4" s="87">
        <v>2235.4506380000003</v>
      </c>
      <c r="AC4" s="87">
        <v>2132.5283060000002</v>
      </c>
      <c r="AD4" s="87">
        <v>2192.5576849999998</v>
      </c>
      <c r="AE4" s="87">
        <v>2220.8192289999997</v>
      </c>
      <c r="AF4" s="87">
        <v>2144.019217</v>
      </c>
      <c r="AG4" s="87">
        <v>2091.6100019999999</v>
      </c>
      <c r="AH4" s="87">
        <v>2091.8356720000002</v>
      </c>
      <c r="AI4" s="87">
        <v>2120.3780790000001</v>
      </c>
      <c r="AJ4" s="87">
        <v>2069.920271</v>
      </c>
      <c r="AK4" s="87">
        <v>2050.1714400000001</v>
      </c>
      <c r="AL4" s="87">
        <v>2129.6733840000002</v>
      </c>
      <c r="AM4" s="87">
        <v>2023.832038</v>
      </c>
      <c r="AN4" s="87">
        <v>2050.1202709999998</v>
      </c>
      <c r="AO4" s="87">
        <v>2200.1615700000002</v>
      </c>
      <c r="AP4" s="87">
        <v>2019.447666</v>
      </c>
      <c r="AQ4" s="87">
        <v>1940.612799</v>
      </c>
      <c r="AR4" s="88">
        <f t="shared" ref="AR4:AR67" si="0">IF(AP4="–","–",(AQ4-AP4)/ABS(AP4))</f>
        <v>-3.9037836101071824E-2</v>
      </c>
      <c r="AS4" s="88">
        <f t="shared" ref="AS4:AS67" si="1">IF(AG4="–","–",AVERAGE((AH4-AG4)/ABS(AG4),(AI4-AH4)/ABS(AH4),(AJ4-AI4)/ABS(AI4),(AK4-AJ4)/ABS(AJ4),(AL4-AK4)/ABS(AK4),(AM4-AL4)/ABS(AL4),(AN4-AM4)/ABS(AM4),(AO4-AN4)/ABS(AN4),(AP4-AO4)/ABS(AO4),(AQ4-AP4)/ABS(AP4)))</f>
        <v>-6.5503680636119829E-3</v>
      </c>
      <c r="AU4" s="149"/>
      <c r="BB4" s="70"/>
      <c r="BC4" s="70"/>
      <c r="BD4" s="84"/>
      <c r="BE4" s="84"/>
      <c r="BF4" s="84"/>
      <c r="BG4" s="84"/>
      <c r="BH4" s="84"/>
      <c r="BI4" s="84"/>
      <c r="BJ4" s="84"/>
      <c r="BK4" s="84"/>
      <c r="BL4" s="84"/>
      <c r="BM4" s="84"/>
      <c r="BN4" s="84"/>
      <c r="BO4" s="84"/>
      <c r="BP4" s="84"/>
    </row>
    <row r="5" spans="1:83" ht="15.75" customHeight="1">
      <c r="A5" s="85" t="s">
        <v>110</v>
      </c>
      <c r="B5" s="85" t="s">
        <v>108</v>
      </c>
      <c r="C5" s="86"/>
      <c r="D5" s="87">
        <v>1202.7579229999999</v>
      </c>
      <c r="E5" s="87">
        <v>1410.640541</v>
      </c>
      <c r="F5" s="87">
        <v>1489.28215</v>
      </c>
      <c r="G5" s="87">
        <v>1595.879764</v>
      </c>
      <c r="H5" s="87">
        <v>1686.6076950000001</v>
      </c>
      <c r="I5" s="87">
        <v>1802.1562469999999</v>
      </c>
      <c r="J5" s="87">
        <v>1935.5862730000001</v>
      </c>
      <c r="K5" s="87">
        <v>2018.1013820000001</v>
      </c>
      <c r="L5" s="87">
        <v>2086.582363</v>
      </c>
      <c r="M5" s="87">
        <v>2181.1906319999998</v>
      </c>
      <c r="N5" s="87">
        <v>2572.1963139999998</v>
      </c>
      <c r="O5" s="87">
        <v>2710.945776</v>
      </c>
      <c r="P5" s="87">
        <v>2718.7153530000001</v>
      </c>
      <c r="Q5" s="87">
        <v>2590.4596549999997</v>
      </c>
      <c r="R5" s="87">
        <v>2623.132607</v>
      </c>
      <c r="S5" s="87">
        <v>2639.530158</v>
      </c>
      <c r="T5" s="87">
        <v>2773.450292</v>
      </c>
      <c r="U5" s="87">
        <v>2903.6356889999997</v>
      </c>
      <c r="V5" s="87">
        <v>2848.2745880000002</v>
      </c>
      <c r="W5" s="87">
        <v>2893.6001299999998</v>
      </c>
      <c r="X5" s="87">
        <v>3072.0426889999999</v>
      </c>
      <c r="Y5" s="87">
        <v>3461.244964</v>
      </c>
      <c r="Z5" s="87">
        <v>3571.7903460000002</v>
      </c>
      <c r="AA5" s="87">
        <v>3739.6374809999998</v>
      </c>
      <c r="AB5" s="87">
        <v>3865.4667639999998</v>
      </c>
      <c r="AC5" s="87">
        <v>3758.2842289999999</v>
      </c>
      <c r="AD5" s="87">
        <v>3824.8449330000003</v>
      </c>
      <c r="AE5" s="87">
        <v>3892.4127600000002</v>
      </c>
      <c r="AF5" s="87">
        <v>3758.9026749999998</v>
      </c>
      <c r="AG5" s="87">
        <v>3757.6732949999996</v>
      </c>
      <c r="AH5" s="87">
        <v>3763.3614589999997</v>
      </c>
      <c r="AI5" s="87">
        <v>3811.2340589999999</v>
      </c>
      <c r="AJ5" s="87">
        <v>3811.0244670000002</v>
      </c>
      <c r="AK5" s="87">
        <v>3910.7715820000003</v>
      </c>
      <c r="AL5" s="87">
        <v>3999.5955840000001</v>
      </c>
      <c r="AM5" s="87">
        <v>3773.0549620000002</v>
      </c>
      <c r="AN5" s="87">
        <v>4114.1810189999997</v>
      </c>
      <c r="AO5" s="87">
        <v>4205.5157060000001</v>
      </c>
      <c r="AP5" s="87">
        <v>3961.6154970000002</v>
      </c>
      <c r="AQ5" s="87">
        <v>4107.4295140000004</v>
      </c>
      <c r="AR5" s="88">
        <f>IF(AP5="–","–",(AQ5-AP5)/ABS(AP5))</f>
        <v>3.6806706029502423E-2</v>
      </c>
      <c r="AS5" s="88">
        <f t="shared" si="1"/>
        <v>9.7846995349754554E-3</v>
      </c>
      <c r="AU5" s="149"/>
      <c r="BB5" s="70"/>
      <c r="BC5" s="70"/>
      <c r="BD5" s="84"/>
      <c r="BE5" s="84"/>
      <c r="BF5" s="84"/>
      <c r="BG5" s="84"/>
      <c r="BH5" s="84"/>
      <c r="BI5" s="84"/>
      <c r="BJ5" s="84"/>
      <c r="BK5" s="84"/>
      <c r="BL5" s="84"/>
      <c r="BM5" s="84"/>
      <c r="BN5" s="84"/>
      <c r="BO5" s="84"/>
      <c r="BP5" s="84"/>
    </row>
    <row r="6" spans="1:83" ht="15.75" customHeight="1">
      <c r="A6" s="85" t="s">
        <v>111</v>
      </c>
      <c r="B6" s="85" t="s">
        <v>114</v>
      </c>
      <c r="C6" s="86"/>
      <c r="D6" s="87">
        <v>27.099138</v>
      </c>
      <c r="E6" s="87">
        <v>33.424116000000005</v>
      </c>
      <c r="F6" s="87">
        <v>35.638128999999999</v>
      </c>
      <c r="G6" s="87">
        <v>40.242214999999995</v>
      </c>
      <c r="H6" s="87">
        <v>42.870701000000004</v>
      </c>
      <c r="I6" s="87">
        <v>45.653213000000001</v>
      </c>
      <c r="J6" s="87">
        <v>46.322617000000001</v>
      </c>
      <c r="K6" s="87">
        <v>58.479087</v>
      </c>
      <c r="L6" s="87">
        <v>58.094698000000001</v>
      </c>
      <c r="M6" s="87">
        <v>65.214798999999999</v>
      </c>
      <c r="N6" s="87">
        <v>64.91705300000001</v>
      </c>
      <c r="O6" s="87">
        <v>64.063656000000009</v>
      </c>
      <c r="P6" s="87">
        <v>62.534559999999999</v>
      </c>
      <c r="Q6" s="87">
        <v>59.318866999999997</v>
      </c>
      <c r="R6" s="87">
        <v>58.825621999999996</v>
      </c>
      <c r="S6" s="87">
        <v>62.623491000000001</v>
      </c>
      <c r="T6" s="87">
        <v>62.349790999999996</v>
      </c>
      <c r="U6" s="87">
        <v>61.242237000000003</v>
      </c>
      <c r="V6" s="87">
        <v>60.159452999999999</v>
      </c>
      <c r="W6" s="87">
        <v>58.560847999999993</v>
      </c>
      <c r="X6" s="87">
        <v>57.443775000000002</v>
      </c>
      <c r="Y6" s="87">
        <v>63.661290999999999</v>
      </c>
      <c r="Z6" s="87">
        <v>59.780352999999998</v>
      </c>
      <c r="AA6" s="87">
        <v>57.248373999999998</v>
      </c>
      <c r="AB6" s="87">
        <v>57.988813999999998</v>
      </c>
      <c r="AC6" s="87">
        <v>59.194111999999997</v>
      </c>
      <c r="AD6" s="87">
        <v>56.610393000000002</v>
      </c>
      <c r="AE6" s="87">
        <v>55.504525999999998</v>
      </c>
      <c r="AF6" s="87">
        <v>53.364922</v>
      </c>
      <c r="AG6" s="87">
        <v>52.287267999999997</v>
      </c>
      <c r="AH6" s="87">
        <v>50.595516000000003</v>
      </c>
      <c r="AI6" s="87">
        <v>49.990183000000002</v>
      </c>
      <c r="AJ6" s="87">
        <v>50.791885999999998</v>
      </c>
      <c r="AK6" s="87">
        <v>48.750045999999998</v>
      </c>
      <c r="AL6" s="87">
        <v>47.873027999999998</v>
      </c>
      <c r="AM6" s="87">
        <v>46.901453000000004</v>
      </c>
      <c r="AN6" s="87">
        <v>46.430181000000005</v>
      </c>
      <c r="AO6" s="87">
        <v>45.652950000000004</v>
      </c>
      <c r="AP6" s="87">
        <v>45.958409000000003</v>
      </c>
      <c r="AQ6" s="87">
        <v>43.277428</v>
      </c>
      <c r="AR6" s="88">
        <f t="shared" si="0"/>
        <v>-5.8334939314370143E-2</v>
      </c>
      <c r="AS6" s="88">
        <f t="shared" si="1"/>
        <v>-1.8519891192677562E-2</v>
      </c>
      <c r="AU6" s="149"/>
      <c r="BB6" s="70"/>
      <c r="BC6" s="70"/>
      <c r="BD6" s="84"/>
      <c r="BE6" s="84"/>
      <c r="BF6" s="84"/>
      <c r="BG6" s="84"/>
      <c r="BH6" s="84"/>
      <c r="BI6" s="84"/>
      <c r="BJ6" s="84"/>
      <c r="BK6" s="84"/>
      <c r="BL6" s="84"/>
      <c r="BM6" s="84"/>
      <c r="BN6" s="84"/>
      <c r="BO6" s="84"/>
      <c r="BP6" s="84"/>
    </row>
    <row r="7" spans="1:83" ht="15.75" customHeight="1">
      <c r="A7" s="85" t="s">
        <v>112</v>
      </c>
      <c r="B7" s="85" t="s">
        <v>115</v>
      </c>
      <c r="C7" s="86"/>
      <c r="D7" s="87" t="s">
        <v>174</v>
      </c>
      <c r="E7" s="87" t="s">
        <v>174</v>
      </c>
      <c r="F7" s="87" t="s">
        <v>174</v>
      </c>
      <c r="G7" s="87" t="s">
        <v>174</v>
      </c>
      <c r="H7" s="87" t="s">
        <v>174</v>
      </c>
      <c r="I7" s="87" t="s">
        <v>174</v>
      </c>
      <c r="J7" s="87" t="s">
        <v>174</v>
      </c>
      <c r="K7" s="87" t="s">
        <v>174</v>
      </c>
      <c r="L7" s="87" t="s">
        <v>96</v>
      </c>
      <c r="M7" s="87" t="s">
        <v>96</v>
      </c>
      <c r="N7" s="87" t="s">
        <v>96</v>
      </c>
      <c r="O7" s="87" t="s">
        <v>96</v>
      </c>
      <c r="P7" s="87">
        <v>125.630448</v>
      </c>
      <c r="Q7" s="87">
        <v>148.62185199999999</v>
      </c>
      <c r="R7" s="87">
        <v>128.085566</v>
      </c>
      <c r="S7" s="87">
        <v>96.823161999999996</v>
      </c>
      <c r="T7" s="87">
        <v>72.469442999999998</v>
      </c>
      <c r="U7" s="87">
        <v>65.508926000000002</v>
      </c>
      <c r="V7" s="87">
        <v>102.115556</v>
      </c>
      <c r="W7" s="87">
        <v>190.522141</v>
      </c>
      <c r="X7" s="87">
        <v>232.72250199999999</v>
      </c>
      <c r="Y7" s="87">
        <v>210.171661</v>
      </c>
      <c r="Z7" s="87">
        <v>184.645681</v>
      </c>
      <c r="AA7" s="87">
        <v>150.725776</v>
      </c>
      <c r="AB7" s="87">
        <v>139.29506499999999</v>
      </c>
      <c r="AC7" s="87">
        <v>201.814075</v>
      </c>
      <c r="AD7" s="87">
        <v>229.15517199999999</v>
      </c>
      <c r="AE7" s="87">
        <v>174.15813600000001</v>
      </c>
      <c r="AF7" s="87">
        <v>161.06399300000001</v>
      </c>
      <c r="AG7" s="87">
        <v>180.187848</v>
      </c>
      <c r="AH7" s="87">
        <v>183.50976399999999</v>
      </c>
      <c r="AI7" s="87">
        <v>194.01657800000001</v>
      </c>
      <c r="AJ7" s="87">
        <v>211.698971</v>
      </c>
      <c r="AK7" s="87">
        <v>197.286068</v>
      </c>
      <c r="AL7" s="87">
        <v>180.99365700000001</v>
      </c>
      <c r="AM7" s="87">
        <v>172.75666899999999</v>
      </c>
      <c r="AN7" s="87">
        <v>226.42683600000001</v>
      </c>
      <c r="AO7" s="87">
        <v>239.97627</v>
      </c>
      <c r="AP7" s="87">
        <v>170.86358300000001</v>
      </c>
      <c r="AQ7" s="87">
        <v>149.60727199999999</v>
      </c>
      <c r="AR7" s="88">
        <f t="shared" si="0"/>
        <v>-0.12440515776846381</v>
      </c>
      <c r="AS7" s="88">
        <f t="shared" si="1"/>
        <v>-7.1239127404830209E-3</v>
      </c>
      <c r="AU7" s="149"/>
      <c r="BB7" s="70"/>
      <c r="BC7" s="70"/>
      <c r="BD7" s="84"/>
      <c r="BE7" s="84"/>
      <c r="BF7" s="84"/>
      <c r="BG7" s="84"/>
      <c r="BH7" s="84"/>
      <c r="BI7" s="84"/>
      <c r="BJ7" s="84"/>
      <c r="BK7" s="84"/>
      <c r="BL7" s="84"/>
      <c r="BM7" s="84"/>
      <c r="BN7" s="84"/>
      <c r="BO7" s="84"/>
      <c r="BP7" s="84"/>
    </row>
    <row r="8" spans="1:83" ht="15.75" customHeight="1">
      <c r="A8" s="85" t="s">
        <v>113</v>
      </c>
      <c r="B8" s="85" t="s">
        <v>116</v>
      </c>
      <c r="C8" s="86"/>
      <c r="D8" s="87" t="s">
        <v>96</v>
      </c>
      <c r="E8" s="87" t="s">
        <v>96</v>
      </c>
      <c r="F8" s="87" t="s">
        <v>96</v>
      </c>
      <c r="G8" s="87" t="s">
        <v>96</v>
      </c>
      <c r="H8" s="87" t="s">
        <v>96</v>
      </c>
      <c r="I8" s="87" t="s">
        <v>96</v>
      </c>
      <c r="J8" s="87" t="s">
        <v>96</v>
      </c>
      <c r="K8" s="87" t="s">
        <v>96</v>
      </c>
      <c r="L8" s="87" t="s">
        <v>96</v>
      </c>
      <c r="M8" s="87" t="s">
        <v>96</v>
      </c>
      <c r="N8" s="87" t="s">
        <v>96</v>
      </c>
      <c r="O8" s="87" t="s">
        <v>96</v>
      </c>
      <c r="P8" s="87" t="s">
        <v>96</v>
      </c>
      <c r="Q8" s="87" t="s">
        <v>96</v>
      </c>
      <c r="R8" s="87" t="s">
        <v>96</v>
      </c>
      <c r="S8" s="87" t="s">
        <v>96</v>
      </c>
      <c r="T8" s="87" t="s">
        <v>96</v>
      </c>
      <c r="U8" s="87" t="s">
        <v>96</v>
      </c>
      <c r="V8" s="87" t="s">
        <v>96</v>
      </c>
      <c r="W8" s="87" t="s">
        <v>96</v>
      </c>
      <c r="X8" s="87" t="s">
        <v>96</v>
      </c>
      <c r="Y8" s="87" t="s">
        <v>96</v>
      </c>
      <c r="Z8" s="87" t="s">
        <v>96</v>
      </c>
      <c r="AA8" s="87" t="s">
        <v>96</v>
      </c>
      <c r="AB8" s="87" t="s">
        <v>96</v>
      </c>
      <c r="AC8" s="87" t="s">
        <v>96</v>
      </c>
      <c r="AD8" s="87" t="s">
        <v>96</v>
      </c>
      <c r="AE8" s="87" t="s">
        <v>96</v>
      </c>
      <c r="AF8" s="87" t="s">
        <v>96</v>
      </c>
      <c r="AG8" s="87" t="s">
        <v>96</v>
      </c>
      <c r="AH8" s="87" t="s">
        <v>96</v>
      </c>
      <c r="AI8" s="87" t="s">
        <v>96</v>
      </c>
      <c r="AJ8" s="87" t="s">
        <v>96</v>
      </c>
      <c r="AK8" s="87" t="s">
        <v>96</v>
      </c>
      <c r="AL8" s="87" t="s">
        <v>96</v>
      </c>
      <c r="AM8" s="87" t="s">
        <v>96</v>
      </c>
      <c r="AN8" s="87" t="s">
        <v>96</v>
      </c>
      <c r="AO8" s="87" t="s">
        <v>96</v>
      </c>
      <c r="AP8" s="87">
        <v>16.758279999999999</v>
      </c>
      <c r="AQ8" s="87">
        <v>13.262174</v>
      </c>
      <c r="AR8" s="89">
        <f t="shared" si="0"/>
        <v>-0.20861961967457276</v>
      </c>
      <c r="AS8" s="89" t="str">
        <f t="shared" si="1"/>
        <v>–</v>
      </c>
      <c r="AU8" s="149"/>
      <c r="BB8" s="70"/>
      <c r="BC8" s="70"/>
      <c r="BD8" s="84"/>
      <c r="BE8" s="84"/>
      <c r="BF8" s="84"/>
      <c r="BG8" s="84"/>
      <c r="BH8" s="84"/>
      <c r="BI8" s="84"/>
      <c r="BJ8" s="84"/>
      <c r="BK8" s="84"/>
      <c r="BL8" s="84"/>
      <c r="BM8" s="84"/>
      <c r="BN8" s="84"/>
      <c r="BO8" s="84"/>
      <c r="BP8" s="84"/>
    </row>
    <row r="9" spans="1:83" s="91" customFormat="1" ht="15.75" customHeight="1">
      <c r="A9" s="90" t="s">
        <v>71</v>
      </c>
      <c r="B9" s="90" t="s">
        <v>70</v>
      </c>
      <c r="C9" s="86" t="s">
        <v>65</v>
      </c>
      <c r="D9" s="81">
        <v>119.42227474875207</v>
      </c>
      <c r="E9" s="81">
        <v>141.52016398169718</v>
      </c>
      <c r="F9" s="81">
        <v>144.25280047088182</v>
      </c>
      <c r="G9" s="81">
        <v>157.72626798835276</v>
      </c>
      <c r="H9" s="81">
        <v>172.57771438103163</v>
      </c>
      <c r="I9" s="81">
        <v>185.47184222129783</v>
      </c>
      <c r="J9" s="81">
        <v>192.78952921963392</v>
      </c>
      <c r="K9" s="81">
        <v>217.36032665058235</v>
      </c>
      <c r="L9" s="81">
        <v>234.00503900000001</v>
      </c>
      <c r="M9" s="81">
        <v>248.96438000000001</v>
      </c>
      <c r="N9" s="81">
        <v>273.42591599999997</v>
      </c>
      <c r="O9" s="81">
        <v>278.45247699999999</v>
      </c>
      <c r="P9" s="81">
        <v>275.965014</v>
      </c>
      <c r="Q9" s="81">
        <v>279.10802799999999</v>
      </c>
      <c r="R9" s="81">
        <v>278.888397</v>
      </c>
      <c r="S9" s="81">
        <v>286.08275600000002</v>
      </c>
      <c r="T9" s="81">
        <v>284.46789699999999</v>
      </c>
      <c r="U9" s="81">
        <v>286.53578800000003</v>
      </c>
      <c r="V9" s="81">
        <v>336.474896</v>
      </c>
      <c r="W9" s="81">
        <v>353.28475300000002</v>
      </c>
      <c r="X9" s="81">
        <v>454.45473700000002</v>
      </c>
      <c r="Y9" s="81">
        <v>460.43244500000003</v>
      </c>
      <c r="Z9" s="81">
        <v>452.17906699999997</v>
      </c>
      <c r="AA9" s="81">
        <v>424.00777200000005</v>
      </c>
      <c r="AB9" s="81">
        <v>419.62237700000003</v>
      </c>
      <c r="AC9" s="81">
        <v>398.064728</v>
      </c>
      <c r="AD9" s="81">
        <v>375.20176500000002</v>
      </c>
      <c r="AE9" s="81">
        <v>339.39599700000002</v>
      </c>
      <c r="AF9" s="81">
        <v>317.60193500000003</v>
      </c>
      <c r="AG9" s="81">
        <v>303.40422599999999</v>
      </c>
      <c r="AH9" s="81">
        <v>277.55710299999998</v>
      </c>
      <c r="AI9" s="81">
        <v>247.57645199999999</v>
      </c>
      <c r="AJ9" s="81">
        <v>296.92765100000003</v>
      </c>
      <c r="AK9" s="81">
        <v>270.65259700000001</v>
      </c>
      <c r="AL9" s="81">
        <v>278.965689</v>
      </c>
      <c r="AM9" s="81">
        <v>283.26232800000002</v>
      </c>
      <c r="AN9" s="81">
        <v>269.21835699999997</v>
      </c>
      <c r="AO9" s="81">
        <v>245.34343999999999</v>
      </c>
      <c r="AP9" s="81">
        <v>225.20872500000002</v>
      </c>
      <c r="AQ9" s="81">
        <v>237.26182399999999</v>
      </c>
      <c r="AR9" s="82">
        <f t="shared" si="0"/>
        <v>5.351968046531045E-2</v>
      </c>
      <c r="AS9" s="82">
        <f t="shared" si="1"/>
        <v>-2.0305157885321522E-2</v>
      </c>
      <c r="AT9" s="70"/>
      <c r="AU9" s="70"/>
      <c r="AV9" s="70"/>
      <c r="AW9" s="70"/>
      <c r="AX9" s="70"/>
      <c r="AY9" s="70"/>
      <c r="AZ9" s="70"/>
      <c r="BA9" s="70"/>
      <c r="BB9" s="70"/>
      <c r="BC9" s="70"/>
      <c r="BD9" s="84"/>
      <c r="BE9" s="84"/>
      <c r="BF9" s="84"/>
      <c r="BG9" s="84"/>
      <c r="BH9" s="84"/>
      <c r="BI9" s="84"/>
      <c r="BJ9" s="84"/>
      <c r="BK9" s="84"/>
      <c r="BL9" s="84"/>
      <c r="BM9" s="84"/>
      <c r="BN9" s="84"/>
      <c r="BO9" s="84"/>
      <c r="BP9" s="84"/>
    </row>
    <row r="10" spans="1:83" s="83" customFormat="1" ht="30" customHeight="1">
      <c r="A10" s="90" t="s">
        <v>140</v>
      </c>
      <c r="B10" s="90" t="s">
        <v>141</v>
      </c>
      <c r="C10" s="86"/>
      <c r="D10" s="81">
        <v>2300.9213647487518</v>
      </c>
      <c r="E10" s="81">
        <v>2585.2588699816974</v>
      </c>
      <c r="F10" s="81">
        <v>2720.7389514708821</v>
      </c>
      <c r="G10" s="81">
        <v>2887.5651319883532</v>
      </c>
      <c r="H10" s="81">
        <v>3054.6397743810317</v>
      </c>
      <c r="I10" s="81">
        <v>3286.4390732212978</v>
      </c>
      <c r="J10" s="81">
        <v>3533.4002052196342</v>
      </c>
      <c r="K10" s="81">
        <v>3750.3749266505824</v>
      </c>
      <c r="L10" s="81">
        <v>3859.2712529999999</v>
      </c>
      <c r="M10" s="81">
        <v>3988.2594309999999</v>
      </c>
      <c r="N10" s="81">
        <v>4561.1936480000004</v>
      </c>
      <c r="O10" s="81">
        <v>4788.4527619999999</v>
      </c>
      <c r="P10" s="81">
        <v>4925.9511160000002</v>
      </c>
      <c r="Q10" s="81">
        <v>4753.7556919999997</v>
      </c>
      <c r="R10" s="81">
        <v>4781.4138560000001</v>
      </c>
      <c r="S10" s="81">
        <v>4771.3722710000002</v>
      </c>
      <c r="T10" s="81">
        <v>4955.752688999999</v>
      </c>
      <c r="U10" s="81">
        <v>5166.4287620000005</v>
      </c>
      <c r="V10" s="81">
        <v>5200.8882739999999</v>
      </c>
      <c r="W10" s="81">
        <v>5368.0827479999998</v>
      </c>
      <c r="X10" s="81">
        <v>5850.8682790000003</v>
      </c>
      <c r="Y10" s="81">
        <v>6295.9212100000004</v>
      </c>
      <c r="Z10" s="81">
        <v>6460.8742140000004</v>
      </c>
      <c r="AA10" s="81">
        <v>6661.6313989999999</v>
      </c>
      <c r="AB10" s="81">
        <v>6717.8236579999993</v>
      </c>
      <c r="AC10" s="81">
        <v>6549.8854510000001</v>
      </c>
      <c r="AD10" s="81">
        <v>6678.3699479999996</v>
      </c>
      <c r="AE10" s="81">
        <v>6682.2906489999996</v>
      </c>
      <c r="AF10" s="81">
        <v>6434.9527420000004</v>
      </c>
      <c r="AG10" s="81">
        <v>6385.1626389999992</v>
      </c>
      <c r="AH10" s="81">
        <v>6366.859515000001</v>
      </c>
      <c r="AI10" s="81">
        <v>6423.1953519999997</v>
      </c>
      <c r="AJ10" s="81">
        <v>6440.3632459999999</v>
      </c>
      <c r="AK10" s="81">
        <v>6477.6317330000002</v>
      </c>
      <c r="AL10" s="81">
        <v>6637.101341999999</v>
      </c>
      <c r="AM10" s="81">
        <v>6299.8074499999993</v>
      </c>
      <c r="AN10" s="81">
        <v>6706.3766639999994</v>
      </c>
      <c r="AO10" s="81">
        <v>6936.6499359999989</v>
      </c>
      <c r="AP10" s="81">
        <v>6439.852159</v>
      </c>
      <c r="AQ10" s="81">
        <v>6491.4510090000003</v>
      </c>
      <c r="AR10" s="82">
        <f t="shared" si="0"/>
        <v>8.0124277275354008E-3</v>
      </c>
      <c r="AS10" s="82">
        <f t="shared" si="1"/>
        <v>2.3506729160599114E-3</v>
      </c>
      <c r="AT10" s="70"/>
      <c r="AU10" s="70"/>
      <c r="AV10" s="70"/>
      <c r="AW10" s="70"/>
      <c r="AX10" s="70"/>
      <c r="AY10" s="70"/>
      <c r="AZ10" s="70"/>
      <c r="BA10" s="70"/>
      <c r="BB10" s="148"/>
      <c r="BC10" s="148"/>
      <c r="BD10" s="84"/>
      <c r="BE10" s="84"/>
      <c r="BF10" s="84"/>
      <c r="BG10" s="84"/>
      <c r="BH10" s="84"/>
      <c r="BI10" s="84"/>
      <c r="BJ10" s="84"/>
      <c r="BK10" s="84"/>
      <c r="BL10" s="84"/>
      <c r="BM10" s="84"/>
      <c r="BN10" s="84"/>
      <c r="BO10" s="84"/>
      <c r="BP10" s="84"/>
    </row>
    <row r="11" spans="1:83" s="91" customFormat="1" ht="15.75" customHeight="1">
      <c r="A11" s="90" t="s">
        <v>142</v>
      </c>
      <c r="B11" s="90" t="s">
        <v>143</v>
      </c>
      <c r="C11" s="86" t="s">
        <v>64</v>
      </c>
      <c r="D11" s="81">
        <v>382.36022025124794</v>
      </c>
      <c r="E11" s="81">
        <v>433.44740101830286</v>
      </c>
      <c r="F11" s="81">
        <v>460.82308552911815</v>
      </c>
      <c r="G11" s="81">
        <v>483.95074701164731</v>
      </c>
      <c r="H11" s="81">
        <v>503.79953761896843</v>
      </c>
      <c r="I11" s="81">
        <v>563.55010077870224</v>
      </c>
      <c r="J11" s="81">
        <v>647.84191378036599</v>
      </c>
      <c r="K11" s="81">
        <v>713.92935634941762</v>
      </c>
      <c r="L11" s="81">
        <v>756.65195199999994</v>
      </c>
      <c r="M11" s="81">
        <v>794.50893899999994</v>
      </c>
      <c r="N11" s="81">
        <v>820.15815599999996</v>
      </c>
      <c r="O11" s="81">
        <v>823.94378300000005</v>
      </c>
      <c r="P11" s="81">
        <v>872.71995100000004</v>
      </c>
      <c r="Q11" s="81">
        <v>954.76074300000005</v>
      </c>
      <c r="R11" s="81">
        <v>972.65083699999991</v>
      </c>
      <c r="S11" s="81">
        <v>1026.7582830000001</v>
      </c>
      <c r="T11" s="81">
        <v>1036.3633460000001</v>
      </c>
      <c r="U11" s="81">
        <v>1112.504013</v>
      </c>
      <c r="V11" s="81">
        <v>1106.635221</v>
      </c>
      <c r="W11" s="81">
        <v>1082.056691</v>
      </c>
      <c r="X11" s="81">
        <v>1073.4667709999999</v>
      </c>
      <c r="Y11" s="81">
        <v>979.16281900000024</v>
      </c>
      <c r="Z11" s="81">
        <v>1213.3023880000001</v>
      </c>
      <c r="AA11" s="81">
        <v>1352.5403179999998</v>
      </c>
      <c r="AB11" s="81">
        <v>1230.2808929999997</v>
      </c>
      <c r="AC11" s="81">
        <v>1087.1141220000002</v>
      </c>
      <c r="AD11" s="81">
        <v>1184.1987350000006</v>
      </c>
      <c r="AE11" s="81">
        <v>1198.0747269999999</v>
      </c>
      <c r="AF11" s="81">
        <v>1328.6213719999998</v>
      </c>
      <c r="AG11" s="81">
        <v>1384.4119559999997</v>
      </c>
      <c r="AH11" s="81">
        <v>1406.4723490000001</v>
      </c>
      <c r="AI11" s="81">
        <v>1322.5737050000005</v>
      </c>
      <c r="AJ11" s="81">
        <v>1376.7648710000003</v>
      </c>
      <c r="AK11" s="81">
        <v>1494.4346079999993</v>
      </c>
      <c r="AL11" s="81">
        <v>1384.0530989999997</v>
      </c>
      <c r="AM11" s="81">
        <v>1521.3832179999995</v>
      </c>
      <c r="AN11" s="81">
        <v>1333.0356709999999</v>
      </c>
      <c r="AO11" s="81">
        <v>1927.9484210000001</v>
      </c>
      <c r="AP11" s="81">
        <v>976.95535000000018</v>
      </c>
      <c r="AQ11" s="81">
        <v>1510.3534230000002</v>
      </c>
      <c r="AR11" s="82">
        <f>IF(AP11="–","–",(AQ11-AP11)/ABS(AP11))</f>
        <v>0.54597999079487103</v>
      </c>
      <c r="AS11" s="82">
        <f t="shared" si="1"/>
        <v>4.832838925985268E-2</v>
      </c>
      <c r="AT11" s="70"/>
      <c r="AU11" s="70"/>
      <c r="AV11" s="70"/>
      <c r="AW11" s="70"/>
      <c r="AX11" s="70"/>
      <c r="AY11" s="70"/>
      <c r="AZ11" s="70"/>
      <c r="BA11" s="70"/>
      <c r="BB11" s="70"/>
      <c r="BC11" s="70"/>
      <c r="BD11" s="84"/>
      <c r="BE11" s="84"/>
      <c r="BF11" s="84"/>
      <c r="BG11" s="84"/>
      <c r="BH11" s="84"/>
      <c r="BI11" s="84"/>
      <c r="BJ11" s="84"/>
      <c r="BK11" s="84"/>
      <c r="BL11" s="84"/>
      <c r="BM11" s="84"/>
      <c r="BN11" s="84"/>
      <c r="BO11" s="84"/>
      <c r="BP11" s="84"/>
    </row>
    <row r="12" spans="1:83" s="83" customFormat="1" ht="30" customHeight="1">
      <c r="A12" s="90" t="s">
        <v>144</v>
      </c>
      <c r="B12" s="90" t="s">
        <v>145</v>
      </c>
      <c r="C12" s="86"/>
      <c r="D12" s="81">
        <v>2683.2815849999997</v>
      </c>
      <c r="E12" s="81">
        <v>3018.7062710000005</v>
      </c>
      <c r="F12" s="81">
        <v>3181.5620370000001</v>
      </c>
      <c r="G12" s="81">
        <v>3371.5158790000005</v>
      </c>
      <c r="H12" s="81">
        <v>3558.439312</v>
      </c>
      <c r="I12" s="81">
        <v>3849.9891739999998</v>
      </c>
      <c r="J12" s="81">
        <v>4181.2421189999995</v>
      </c>
      <c r="K12" s="81">
        <v>4464.3042830000004</v>
      </c>
      <c r="L12" s="81">
        <v>4615.9232049999991</v>
      </c>
      <c r="M12" s="81">
        <v>4782.7683700000007</v>
      </c>
      <c r="N12" s="81">
        <v>5381.3518039999999</v>
      </c>
      <c r="O12" s="81">
        <v>5612.3965449999996</v>
      </c>
      <c r="P12" s="81">
        <v>5798.6710670000002</v>
      </c>
      <c r="Q12" s="81">
        <v>5708.5164349999995</v>
      </c>
      <c r="R12" s="81">
        <v>5754.0646930000003</v>
      </c>
      <c r="S12" s="81">
        <v>5798.1305540000003</v>
      </c>
      <c r="T12" s="81">
        <v>5992.1160349999991</v>
      </c>
      <c r="U12" s="81">
        <v>6278.9327750000002</v>
      </c>
      <c r="V12" s="81">
        <v>6307.5234949999995</v>
      </c>
      <c r="W12" s="81">
        <v>6450.1394389999996</v>
      </c>
      <c r="X12" s="81">
        <v>6924.3350499999997</v>
      </c>
      <c r="Y12" s="81">
        <v>7275.0840290000006</v>
      </c>
      <c r="Z12" s="81">
        <v>7674.1766020000005</v>
      </c>
      <c r="AA12" s="81">
        <v>8014.1717170000002</v>
      </c>
      <c r="AB12" s="81">
        <v>7948.1045509999985</v>
      </c>
      <c r="AC12" s="81">
        <v>7636.9995730000001</v>
      </c>
      <c r="AD12" s="81">
        <v>7862.5686830000004</v>
      </c>
      <c r="AE12" s="81">
        <v>7880.3653759999997</v>
      </c>
      <c r="AF12" s="81">
        <v>7763.574114</v>
      </c>
      <c r="AG12" s="81">
        <v>7769.5745949999991</v>
      </c>
      <c r="AH12" s="81">
        <v>7773.3318640000007</v>
      </c>
      <c r="AI12" s="81">
        <v>7745.7690570000004</v>
      </c>
      <c r="AJ12" s="81">
        <v>7817.1281170000002</v>
      </c>
      <c r="AK12" s="81">
        <v>7972.0663409999997</v>
      </c>
      <c r="AL12" s="81">
        <v>8021.1544409999988</v>
      </c>
      <c r="AM12" s="81">
        <v>7821.1906679999984</v>
      </c>
      <c r="AN12" s="81">
        <v>8039.4123349999991</v>
      </c>
      <c r="AO12" s="81">
        <v>8864.5983569999989</v>
      </c>
      <c r="AP12" s="81">
        <v>7416.8075090000002</v>
      </c>
      <c r="AQ12" s="81">
        <v>8001.8044320000008</v>
      </c>
      <c r="AR12" s="82">
        <f t="shared" si="0"/>
        <v>7.8874491793150911E-2</v>
      </c>
      <c r="AS12" s="82">
        <f t="shared" si="1"/>
        <v>5.3294362077024333E-3</v>
      </c>
      <c r="AT12" s="70"/>
      <c r="AU12" s="70"/>
      <c r="AV12" s="70"/>
      <c r="AW12" s="70"/>
      <c r="AX12" s="70"/>
      <c r="AY12" s="70"/>
      <c r="AZ12" s="70"/>
      <c r="BA12" s="70"/>
      <c r="BB12" s="148"/>
      <c r="BC12" s="148"/>
      <c r="BD12" s="84"/>
      <c r="BE12" s="84"/>
      <c r="BF12" s="84"/>
      <c r="BG12" s="84"/>
      <c r="BH12" s="84"/>
      <c r="BI12" s="84"/>
      <c r="BJ12" s="84"/>
      <c r="BK12" s="84"/>
      <c r="BL12" s="84"/>
      <c r="BM12" s="84"/>
      <c r="BN12" s="84"/>
      <c r="BO12" s="84"/>
      <c r="BP12" s="84"/>
    </row>
    <row r="13" spans="1:83" s="91" customFormat="1" ht="15.75" customHeight="1">
      <c r="A13" s="90" t="s">
        <v>146</v>
      </c>
      <c r="B13" s="90" t="s">
        <v>147</v>
      </c>
      <c r="C13" s="86"/>
      <c r="D13" s="81" t="s">
        <v>122</v>
      </c>
      <c r="E13" s="81" t="s">
        <v>122</v>
      </c>
      <c r="F13" s="81" t="s">
        <v>122</v>
      </c>
      <c r="G13" s="81" t="s">
        <v>122</v>
      </c>
      <c r="H13" s="81" t="s">
        <v>122</v>
      </c>
      <c r="I13" s="81" t="s">
        <v>122</v>
      </c>
      <c r="J13" s="81">
        <v>-28</v>
      </c>
      <c r="K13" s="81">
        <v>9</v>
      </c>
      <c r="L13" s="81">
        <v>-2</v>
      </c>
      <c r="M13" s="81">
        <v>140</v>
      </c>
      <c r="N13" s="81">
        <v>90</v>
      </c>
      <c r="O13" s="81">
        <v>168</v>
      </c>
      <c r="P13" s="81">
        <v>234</v>
      </c>
      <c r="Q13" s="81">
        <v>334</v>
      </c>
      <c r="R13" s="81">
        <v>361</v>
      </c>
      <c r="S13" s="81">
        <v>489.29999999999995</v>
      </c>
      <c r="T13" s="81">
        <v>565.1</v>
      </c>
      <c r="U13" s="81">
        <v>-145.32788200000005</v>
      </c>
      <c r="V13" s="81">
        <v>-411.24071399999991</v>
      </c>
      <c r="W13" s="81">
        <v>529.48377299999993</v>
      </c>
      <c r="X13" s="81">
        <v>262.83104400000002</v>
      </c>
      <c r="Y13" s="81">
        <v>513.03782999999999</v>
      </c>
      <c r="Z13" s="81">
        <v>740.62845400000003</v>
      </c>
      <c r="AA13" s="81">
        <v>318.31327799999997</v>
      </c>
      <c r="AB13" s="81">
        <v>-3973.1093429999996</v>
      </c>
      <c r="AC13" s="81">
        <v>817.38399999999979</v>
      </c>
      <c r="AD13" s="81">
        <v>-120.91200000000049</v>
      </c>
      <c r="AE13" s="81">
        <v>614.4219999999998</v>
      </c>
      <c r="AF13" s="81">
        <v>1095.4720000000004</v>
      </c>
      <c r="AG13" s="81">
        <v>675.26900000000023</v>
      </c>
      <c r="AH13" s="81">
        <v>791.6929999999993</v>
      </c>
      <c r="AI13" s="81">
        <v>623.28399999999965</v>
      </c>
      <c r="AJ13" s="81">
        <v>671.4789999999997</v>
      </c>
      <c r="AK13" s="81">
        <v>1181.6680000000006</v>
      </c>
      <c r="AL13" s="81">
        <v>5556.32</v>
      </c>
      <c r="AM13" s="81">
        <v>3520.212</v>
      </c>
      <c r="AN13" s="81">
        <v>1703.796</v>
      </c>
      <c r="AO13" s="81">
        <v>2676.4870000000001</v>
      </c>
      <c r="AP13" s="81">
        <v>-5804.3429999999998</v>
      </c>
      <c r="AQ13" s="81">
        <v>1385.6420000000001</v>
      </c>
      <c r="AR13" s="82">
        <f t="shared" si="0"/>
        <v>1.2387250374417913</v>
      </c>
      <c r="AS13" s="82">
        <f t="shared" si="1"/>
        <v>0.22574473637934761</v>
      </c>
      <c r="AT13" s="70"/>
      <c r="AU13" s="70"/>
      <c r="AV13" s="70"/>
      <c r="AW13" s="70"/>
      <c r="AX13" s="70"/>
      <c r="AY13" s="70"/>
      <c r="AZ13" s="70"/>
      <c r="BA13" s="70"/>
      <c r="BB13" s="70"/>
      <c r="BC13" s="70"/>
      <c r="BD13" s="84"/>
      <c r="BE13" s="84"/>
      <c r="BF13" s="84"/>
      <c r="BG13" s="84"/>
      <c r="BH13" s="84"/>
      <c r="BI13" s="84"/>
      <c r="BJ13" s="84"/>
      <c r="BK13" s="84"/>
      <c r="BL13" s="84"/>
      <c r="BM13" s="84"/>
      <c r="BN13" s="84"/>
      <c r="BO13" s="84"/>
      <c r="BP13" s="84"/>
    </row>
    <row r="14" spans="1:83" s="83" customFormat="1" ht="30" customHeight="1">
      <c r="A14" s="90" t="s">
        <v>148</v>
      </c>
      <c r="B14" s="90" t="s">
        <v>149</v>
      </c>
      <c r="C14" s="86" t="s">
        <v>63</v>
      </c>
      <c r="D14" s="81">
        <v>2683.2815849999997</v>
      </c>
      <c r="E14" s="81">
        <v>3018.7062710000005</v>
      </c>
      <c r="F14" s="81">
        <v>3181.5620370000001</v>
      </c>
      <c r="G14" s="81">
        <v>3371.5158790000005</v>
      </c>
      <c r="H14" s="81">
        <v>3558.439312</v>
      </c>
      <c r="I14" s="81">
        <v>3849.9891739999998</v>
      </c>
      <c r="J14" s="81">
        <v>4153.2421189999995</v>
      </c>
      <c r="K14" s="81">
        <v>4473.3042830000004</v>
      </c>
      <c r="L14" s="81">
        <v>4613.9232049999991</v>
      </c>
      <c r="M14" s="81">
        <v>4922.7683700000007</v>
      </c>
      <c r="N14" s="81">
        <v>5471.3518039999999</v>
      </c>
      <c r="O14" s="81">
        <v>5780.3965449999996</v>
      </c>
      <c r="P14" s="81">
        <v>6032.6710670000002</v>
      </c>
      <c r="Q14" s="81">
        <v>6042.5164349999995</v>
      </c>
      <c r="R14" s="81">
        <v>6115.0646930000003</v>
      </c>
      <c r="S14" s="81">
        <v>6287.4305540000005</v>
      </c>
      <c r="T14" s="81">
        <v>6557.2160349999995</v>
      </c>
      <c r="U14" s="81">
        <v>6133.6048930000006</v>
      </c>
      <c r="V14" s="81">
        <v>5896.2827809999999</v>
      </c>
      <c r="W14" s="81">
        <v>6979.6232119999995</v>
      </c>
      <c r="X14" s="81">
        <v>7187.1660940000002</v>
      </c>
      <c r="Y14" s="81">
        <v>7788.1218590000008</v>
      </c>
      <c r="Z14" s="81">
        <v>8414.8050559999992</v>
      </c>
      <c r="AA14" s="81">
        <v>8332.4849950000007</v>
      </c>
      <c r="AB14" s="81">
        <v>3974.9952079999998</v>
      </c>
      <c r="AC14" s="81">
        <v>8454.3835729999992</v>
      </c>
      <c r="AD14" s="81">
        <v>7741.6566829999992</v>
      </c>
      <c r="AE14" s="81">
        <v>8494.7873760000002</v>
      </c>
      <c r="AF14" s="81">
        <v>8859.0461140000025</v>
      </c>
      <c r="AG14" s="81">
        <v>8444.8435950000003</v>
      </c>
      <c r="AH14" s="81">
        <v>8565.0248639999991</v>
      </c>
      <c r="AI14" s="81">
        <v>8369.0530569999992</v>
      </c>
      <c r="AJ14" s="81">
        <v>8488.6071169999996</v>
      </c>
      <c r="AK14" s="81">
        <v>9153.7343409999994</v>
      </c>
      <c r="AL14" s="81">
        <v>13577.474440999998</v>
      </c>
      <c r="AM14" s="81">
        <v>11341.402667999999</v>
      </c>
      <c r="AN14" s="81">
        <v>9743.2083349999994</v>
      </c>
      <c r="AO14" s="81">
        <v>11541.085357</v>
      </c>
      <c r="AP14" s="81">
        <v>1612.4645089999999</v>
      </c>
      <c r="AQ14" s="81">
        <v>9387.4464319999988</v>
      </c>
      <c r="AR14" s="82">
        <f t="shared" si="0"/>
        <v>4.8218003432657257</v>
      </c>
      <c r="AS14" s="82">
        <f t="shared" si="1"/>
        <v>0.44076980627468598</v>
      </c>
      <c r="AT14" s="70"/>
      <c r="AU14" s="148"/>
      <c r="AV14" s="70"/>
      <c r="AW14" s="70"/>
      <c r="AX14" s="70"/>
      <c r="AY14" s="70"/>
      <c r="AZ14" s="70"/>
      <c r="BA14" s="70"/>
      <c r="BB14" s="148"/>
      <c r="BC14" s="148"/>
      <c r="BD14" s="84"/>
      <c r="BE14" s="84"/>
      <c r="BF14" s="84"/>
      <c r="BG14" s="84"/>
      <c r="BH14" s="84"/>
      <c r="BI14" s="84"/>
      <c r="BJ14" s="84"/>
      <c r="BK14" s="84"/>
      <c r="BL14" s="84"/>
      <c r="BM14" s="84"/>
      <c r="BN14" s="84"/>
      <c r="BO14" s="84"/>
      <c r="BP14" s="84"/>
    </row>
    <row r="15" spans="1:83" s="83" customFormat="1" ht="30" customHeight="1">
      <c r="A15" s="90" t="s">
        <v>150</v>
      </c>
      <c r="B15" s="90" t="s">
        <v>151</v>
      </c>
      <c r="C15" s="86"/>
      <c r="D15" s="81">
        <v>1651.5733880000003</v>
      </c>
      <c r="E15" s="81">
        <v>1925.8078879999998</v>
      </c>
      <c r="F15" s="81">
        <v>2084.360619</v>
      </c>
      <c r="G15" s="81">
        <v>2245.8139209999999</v>
      </c>
      <c r="H15" s="81">
        <v>2386.9610889999994</v>
      </c>
      <c r="I15" s="81">
        <v>2538.3633210000003</v>
      </c>
      <c r="J15" s="81">
        <v>2742.5831459999999</v>
      </c>
      <c r="K15" s="81">
        <v>3093.6211180000005</v>
      </c>
      <c r="L15" s="81">
        <v>3386.336284</v>
      </c>
      <c r="M15" s="81">
        <v>3432.1586150000003</v>
      </c>
      <c r="N15" s="81">
        <v>3395.1742880000002</v>
      </c>
      <c r="O15" s="81">
        <v>3450.0085010000003</v>
      </c>
      <c r="P15" s="81">
        <v>3471.4561960000001</v>
      </c>
      <c r="Q15" s="81">
        <v>3530.9913020000004</v>
      </c>
      <c r="R15" s="81">
        <v>3572.1864700000006</v>
      </c>
      <c r="S15" s="81">
        <v>3717.6095319999999</v>
      </c>
      <c r="T15" s="81">
        <v>3885.9018620000002</v>
      </c>
      <c r="U15" s="81">
        <v>4058.0919969999995</v>
      </c>
      <c r="V15" s="81">
        <v>4270.6451369999995</v>
      </c>
      <c r="W15" s="81">
        <v>4528.4791679999998</v>
      </c>
      <c r="X15" s="81">
        <v>4650.8325679999998</v>
      </c>
      <c r="Y15" s="81">
        <v>4678.1436039999999</v>
      </c>
      <c r="Z15" s="81">
        <v>4724.5218490000007</v>
      </c>
      <c r="AA15" s="81">
        <v>4762.4904580000002</v>
      </c>
      <c r="AB15" s="81">
        <v>4937.1969339999996</v>
      </c>
      <c r="AC15" s="81">
        <v>5145.0164590000004</v>
      </c>
      <c r="AD15" s="81">
        <v>5169.5616699999991</v>
      </c>
      <c r="AE15" s="81">
        <v>5239.2020200000006</v>
      </c>
      <c r="AF15" s="81">
        <v>5361.3564569999999</v>
      </c>
      <c r="AG15" s="81">
        <v>5502.7924739999999</v>
      </c>
      <c r="AH15" s="81">
        <v>5698.4154129999997</v>
      </c>
      <c r="AI15" s="81">
        <v>5772.9117650000007</v>
      </c>
      <c r="AJ15" s="81">
        <v>5929.4776770000008</v>
      </c>
      <c r="AK15" s="81">
        <v>5964.4333900000001</v>
      </c>
      <c r="AL15" s="81">
        <v>5996.5485170000002</v>
      </c>
      <c r="AM15" s="81">
        <v>6101.6089370000009</v>
      </c>
      <c r="AN15" s="81">
        <v>5923.2562760000001</v>
      </c>
      <c r="AO15" s="81">
        <v>5940.9090230000002</v>
      </c>
      <c r="AP15" s="81">
        <v>6041.0562030000001</v>
      </c>
      <c r="AQ15" s="81">
        <v>6322.2873560000007</v>
      </c>
      <c r="AR15" s="82">
        <f t="shared" si="0"/>
        <v>4.6553308486079088E-2</v>
      </c>
      <c r="AS15" s="82">
        <f t="shared" si="1"/>
        <v>1.4170388092072394E-2</v>
      </c>
      <c r="AT15" s="70"/>
      <c r="AU15" s="148"/>
      <c r="AV15" s="70"/>
      <c r="AW15" s="70"/>
      <c r="AX15" s="70"/>
      <c r="AY15" s="70"/>
      <c r="AZ15" s="70"/>
      <c r="BA15" s="70"/>
      <c r="BB15" s="148"/>
      <c r="BC15" s="148"/>
      <c r="BD15" s="84"/>
      <c r="BE15" s="84"/>
      <c r="BF15" s="84"/>
      <c r="BG15" s="84"/>
      <c r="BH15" s="84"/>
      <c r="BI15" s="84"/>
      <c r="BJ15" s="84"/>
      <c r="BK15" s="84"/>
      <c r="BL15" s="84"/>
      <c r="BM15" s="84"/>
      <c r="BN15" s="84"/>
      <c r="BO15" s="84"/>
      <c r="BP15" s="84"/>
    </row>
    <row r="16" spans="1:83" s="98" customFormat="1" ht="12" customHeight="1">
      <c r="A16" s="92" t="s">
        <v>129</v>
      </c>
      <c r="B16" s="92" t="s">
        <v>50</v>
      </c>
      <c r="C16" s="93"/>
      <c r="D16" s="94">
        <v>1084.8081080000002</v>
      </c>
      <c r="E16" s="94">
        <v>1323.9504099999999</v>
      </c>
      <c r="F16" s="94">
        <v>1432.099033</v>
      </c>
      <c r="G16" s="94">
        <v>1567.2905060000001</v>
      </c>
      <c r="H16" s="94">
        <v>1679.7773329999998</v>
      </c>
      <c r="I16" s="94">
        <v>1791.3765820000001</v>
      </c>
      <c r="J16" s="94">
        <v>1922.0658040000001</v>
      </c>
      <c r="K16" s="94">
        <v>2234.9589020000003</v>
      </c>
      <c r="L16" s="94">
        <v>2384.5628890000003</v>
      </c>
      <c r="M16" s="94">
        <v>2346.6948900000002</v>
      </c>
      <c r="N16" s="94">
        <v>2272.6652100000001</v>
      </c>
      <c r="O16" s="94">
        <v>2262.9944160000005</v>
      </c>
      <c r="P16" s="94">
        <v>2246.7031729999999</v>
      </c>
      <c r="Q16" s="94">
        <v>2245.0180530000002</v>
      </c>
      <c r="R16" s="94">
        <v>2250.1450810000001</v>
      </c>
      <c r="S16" s="94">
        <v>2355.503698</v>
      </c>
      <c r="T16" s="94">
        <v>2477.6519080000003</v>
      </c>
      <c r="U16" s="94">
        <v>2566.170259</v>
      </c>
      <c r="V16" s="94">
        <v>2721.1017339999994</v>
      </c>
      <c r="W16" s="94">
        <v>2915.3985600000001</v>
      </c>
      <c r="X16" s="94">
        <v>2981.1888739999999</v>
      </c>
      <c r="Y16" s="94">
        <v>2952.1408799999999</v>
      </c>
      <c r="Z16" s="94">
        <v>2968.7963890000001</v>
      </c>
      <c r="AA16" s="94">
        <v>2947.9829780000005</v>
      </c>
      <c r="AB16" s="94">
        <v>3083.5396759999994</v>
      </c>
      <c r="AC16" s="94">
        <v>3226.3981659999999</v>
      </c>
      <c r="AD16" s="94">
        <v>3244.9103849999997</v>
      </c>
      <c r="AE16" s="94">
        <v>3317.0076810000005</v>
      </c>
      <c r="AF16" s="94">
        <v>3446.4943579999995</v>
      </c>
      <c r="AG16" s="94">
        <v>3573.1325360000001</v>
      </c>
      <c r="AH16" s="94">
        <v>3767.802952</v>
      </c>
      <c r="AI16" s="94">
        <v>3847.3924920000004</v>
      </c>
      <c r="AJ16" s="94">
        <v>3980.7065010000001</v>
      </c>
      <c r="AK16" s="94">
        <v>4013.9475439999997</v>
      </c>
      <c r="AL16" s="94">
        <v>4059.780139</v>
      </c>
      <c r="AM16" s="94">
        <v>4170.5176280000005</v>
      </c>
      <c r="AN16" s="94">
        <v>4014.8405469999998</v>
      </c>
      <c r="AO16" s="94">
        <v>4045.9382689999998</v>
      </c>
      <c r="AP16" s="94">
        <v>4176.0556219999999</v>
      </c>
      <c r="AQ16" s="94">
        <v>4410.3077940000003</v>
      </c>
      <c r="AR16" s="89">
        <f t="shared" si="0"/>
        <v>5.6094121631409734E-2</v>
      </c>
      <c r="AS16" s="89">
        <f t="shared" si="1"/>
        <v>2.159732029521497E-2</v>
      </c>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5"/>
      <c r="CD16" s="96"/>
      <c r="CE16" s="97"/>
    </row>
    <row r="17" spans="1:92" s="101" customFormat="1" ht="25.5" hidden="1" outlineLevel="1">
      <c r="A17" s="99" t="s">
        <v>52</v>
      </c>
      <c r="B17" s="100" t="s">
        <v>49</v>
      </c>
      <c r="C17" s="80"/>
      <c r="D17" s="87">
        <v>427.64242899999999</v>
      </c>
      <c r="E17" s="87">
        <v>500.369598</v>
      </c>
      <c r="F17" s="87">
        <v>544.24057800000003</v>
      </c>
      <c r="G17" s="87">
        <v>594.77340300000003</v>
      </c>
      <c r="H17" s="87">
        <v>634.93506200000002</v>
      </c>
      <c r="I17" s="87">
        <v>666.86586799999998</v>
      </c>
      <c r="J17" s="87">
        <v>725.20891299999994</v>
      </c>
      <c r="K17" s="87">
        <v>813.95826999999997</v>
      </c>
      <c r="L17" s="87">
        <v>841.48660499999994</v>
      </c>
      <c r="M17" s="87">
        <v>830.73852399999998</v>
      </c>
      <c r="N17" s="87">
        <v>800.69120700000008</v>
      </c>
      <c r="O17" s="87">
        <v>792.83035399999994</v>
      </c>
      <c r="P17" s="87">
        <v>771.66330900000003</v>
      </c>
      <c r="Q17" s="87">
        <v>749.72711800000002</v>
      </c>
      <c r="R17" s="87">
        <v>751.51369299999999</v>
      </c>
      <c r="S17" s="87">
        <v>785.85174699999993</v>
      </c>
      <c r="T17" s="87">
        <v>835.68405600000006</v>
      </c>
      <c r="U17" s="87">
        <v>865.294848</v>
      </c>
      <c r="V17" s="87">
        <v>893.15116300000011</v>
      </c>
      <c r="W17" s="87">
        <v>911.89658599999996</v>
      </c>
      <c r="X17" s="87">
        <v>929.31510299999991</v>
      </c>
      <c r="Y17" s="87">
        <v>931.74024899999995</v>
      </c>
      <c r="Z17" s="87">
        <v>941.25340100000005</v>
      </c>
      <c r="AA17" s="87">
        <v>960.96240499999999</v>
      </c>
      <c r="AB17" s="87">
        <v>989.30820799999992</v>
      </c>
      <c r="AC17" s="87">
        <v>1008.2672219999999</v>
      </c>
      <c r="AD17" s="87">
        <v>1037.805709</v>
      </c>
      <c r="AE17" s="87">
        <v>1062.079336</v>
      </c>
      <c r="AF17" s="87">
        <v>1124.06663</v>
      </c>
      <c r="AG17" s="87">
        <v>1149.080645</v>
      </c>
      <c r="AH17" s="87">
        <v>1215.0364199999999</v>
      </c>
      <c r="AI17" s="87">
        <v>1230.745498</v>
      </c>
      <c r="AJ17" s="87">
        <v>1287.38481</v>
      </c>
      <c r="AK17" s="87">
        <v>1279.712532</v>
      </c>
      <c r="AL17" s="87">
        <v>1289.603752</v>
      </c>
      <c r="AM17" s="87">
        <v>1314.776077</v>
      </c>
      <c r="AN17" s="87">
        <v>1281.1786120000002</v>
      </c>
      <c r="AO17" s="87">
        <v>1308.8123030000002</v>
      </c>
      <c r="AP17" s="87">
        <v>1313.7517889999999</v>
      </c>
      <c r="AQ17" s="87">
        <v>1386.5047650000001</v>
      </c>
      <c r="AR17" s="89">
        <f t="shared" si="0"/>
        <v>5.5378022400546636E-2</v>
      </c>
      <c r="AS17" s="89">
        <f t="shared" si="1"/>
        <v>1.9280430144936099E-2</v>
      </c>
      <c r="AT17" s="70"/>
      <c r="AU17" s="70"/>
      <c r="AV17" s="70"/>
      <c r="AW17" s="70"/>
      <c r="AX17" s="70"/>
      <c r="AY17" s="70"/>
      <c r="AZ17" s="70"/>
      <c r="BA17" s="70"/>
      <c r="BB17" s="148"/>
      <c r="BC17" s="148"/>
      <c r="BD17" s="84"/>
      <c r="BE17" s="84"/>
      <c r="BF17" s="84"/>
      <c r="BG17" s="84"/>
      <c r="BH17" s="84"/>
      <c r="BI17" s="84"/>
      <c r="BJ17" s="84"/>
      <c r="BK17" s="84"/>
      <c r="BL17" s="84"/>
      <c r="BM17" s="84"/>
      <c r="BN17" s="84"/>
      <c r="BO17" s="84"/>
      <c r="BP17" s="8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row>
    <row r="18" spans="1:92" s="101" customFormat="1" ht="15.75" hidden="1" customHeight="1" outlineLevel="1">
      <c r="A18" s="102" t="s">
        <v>32</v>
      </c>
      <c r="B18" s="103" t="s">
        <v>33</v>
      </c>
      <c r="C18" s="86"/>
      <c r="D18" s="87">
        <v>647.00523899999996</v>
      </c>
      <c r="E18" s="87">
        <v>805.09648100000004</v>
      </c>
      <c r="F18" s="87">
        <v>866.66954599999997</v>
      </c>
      <c r="G18" s="87">
        <v>946.19334100000003</v>
      </c>
      <c r="H18" s="87">
        <v>1016.055039</v>
      </c>
      <c r="I18" s="87">
        <v>1094.544341</v>
      </c>
      <c r="J18" s="87">
        <v>1163.273713</v>
      </c>
      <c r="K18" s="87">
        <v>1380.238456</v>
      </c>
      <c r="L18" s="87">
        <v>1497.0143680000001</v>
      </c>
      <c r="M18" s="87">
        <v>1470.8767909999999</v>
      </c>
      <c r="N18" s="87">
        <v>1429.781238</v>
      </c>
      <c r="O18" s="87">
        <v>1430.3326160000001</v>
      </c>
      <c r="P18" s="87">
        <v>1402.433863</v>
      </c>
      <c r="Q18" s="87">
        <v>1390.3053089999999</v>
      </c>
      <c r="R18" s="87">
        <v>1390.989554</v>
      </c>
      <c r="S18" s="87">
        <v>1469.043246</v>
      </c>
      <c r="T18" s="87">
        <v>1549.701035</v>
      </c>
      <c r="U18" s="87">
        <v>1614.9937810000001</v>
      </c>
      <c r="V18" s="87">
        <v>1730.8986919999998</v>
      </c>
      <c r="W18" s="87">
        <v>1880.8662850000001</v>
      </c>
      <c r="X18" s="87">
        <v>1912.2756380000001</v>
      </c>
      <c r="Y18" s="87">
        <v>1883.0782570000001</v>
      </c>
      <c r="Z18" s="87">
        <v>1896.2481700000001</v>
      </c>
      <c r="AA18" s="87">
        <v>1872.3692719999999</v>
      </c>
      <c r="AB18" s="87">
        <v>1991.166817</v>
      </c>
      <c r="AC18" s="87">
        <v>2102.0687239999997</v>
      </c>
      <c r="AD18" s="87">
        <v>2073.8529309999999</v>
      </c>
      <c r="AE18" s="87">
        <v>2127.300444</v>
      </c>
      <c r="AF18" s="87">
        <v>2199.0467359999998</v>
      </c>
      <c r="AG18" s="87">
        <v>2300.6672440000002</v>
      </c>
      <c r="AH18" s="87">
        <v>2413.5006100000001</v>
      </c>
      <c r="AI18" s="87">
        <v>2473.63411</v>
      </c>
      <c r="AJ18" s="87">
        <v>2538.2305120000001</v>
      </c>
      <c r="AK18" s="87">
        <v>2574.5172819999998</v>
      </c>
      <c r="AL18" s="87">
        <v>2616.8023370000001</v>
      </c>
      <c r="AM18" s="87">
        <v>2709.6551680000002</v>
      </c>
      <c r="AN18" s="87">
        <v>2588.0259459999997</v>
      </c>
      <c r="AO18" s="87">
        <v>2573.3664749999998</v>
      </c>
      <c r="AP18" s="87">
        <v>2696.5855550000001</v>
      </c>
      <c r="AQ18" s="87">
        <v>2859.5352229999999</v>
      </c>
      <c r="AR18" s="89">
        <f t="shared" si="0"/>
        <v>6.0428146882956855E-2</v>
      </c>
      <c r="AS18" s="89">
        <f t="shared" si="1"/>
        <v>2.2403596622221238E-2</v>
      </c>
      <c r="AT18" s="70"/>
      <c r="AU18" s="70"/>
      <c r="AV18" s="70"/>
      <c r="AW18" s="70"/>
      <c r="AX18" s="70"/>
      <c r="AY18" s="70"/>
      <c r="AZ18" s="70"/>
      <c r="BA18" s="70"/>
      <c r="BB18" s="70"/>
      <c r="BC18" s="70"/>
      <c r="BD18" s="84"/>
      <c r="BE18" s="84"/>
      <c r="BF18" s="84"/>
      <c r="BG18" s="84"/>
      <c r="BH18" s="84"/>
      <c r="BI18" s="84"/>
      <c r="BJ18" s="84"/>
      <c r="BK18" s="84"/>
      <c r="BL18" s="84"/>
      <c r="BM18" s="84"/>
      <c r="BN18" s="84"/>
      <c r="BO18" s="84"/>
      <c r="BP18" s="8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row>
    <row r="19" spans="1:92" s="101" customFormat="1" ht="15.75" hidden="1" customHeight="1" outlineLevel="1">
      <c r="A19" s="103" t="s">
        <v>28</v>
      </c>
      <c r="B19" s="103" t="s">
        <v>29</v>
      </c>
      <c r="C19" s="86"/>
      <c r="D19" s="87">
        <v>10.160440000000001</v>
      </c>
      <c r="E19" s="87">
        <v>18.484330999999997</v>
      </c>
      <c r="F19" s="87">
        <v>21.188908999999999</v>
      </c>
      <c r="G19" s="87">
        <v>26.323761999999999</v>
      </c>
      <c r="H19" s="87">
        <v>28.787231999999999</v>
      </c>
      <c r="I19" s="87">
        <v>29.966373000000001</v>
      </c>
      <c r="J19" s="87">
        <v>33.583177999999997</v>
      </c>
      <c r="K19" s="87">
        <v>40.762175999999997</v>
      </c>
      <c r="L19" s="87">
        <v>46.061916000000004</v>
      </c>
      <c r="M19" s="87">
        <v>45.079575000000006</v>
      </c>
      <c r="N19" s="87">
        <v>42.192764999999994</v>
      </c>
      <c r="O19" s="87">
        <v>39.831446</v>
      </c>
      <c r="P19" s="87">
        <v>38.893591000000001</v>
      </c>
      <c r="Q19" s="87">
        <v>36.582566</v>
      </c>
      <c r="R19" s="87">
        <v>34.569489000000004</v>
      </c>
      <c r="S19" s="87">
        <v>32.425072999999998</v>
      </c>
      <c r="T19" s="87">
        <v>33.373514999999998</v>
      </c>
      <c r="U19" s="87">
        <v>35.250706000000001</v>
      </c>
      <c r="V19" s="87">
        <v>36.221787999999997</v>
      </c>
      <c r="W19" s="87">
        <v>35.591687999999998</v>
      </c>
      <c r="X19" s="87">
        <v>36.872644000000001</v>
      </c>
      <c r="Y19" s="87">
        <v>32.531852999999998</v>
      </c>
      <c r="Z19" s="87">
        <v>30.510159999999999</v>
      </c>
      <c r="AA19" s="87">
        <v>27.561884000000003</v>
      </c>
      <c r="AB19" s="87">
        <v>26.559475999999997</v>
      </c>
      <c r="AC19" s="87">
        <v>25.718220000000002</v>
      </c>
      <c r="AD19" s="87">
        <v>24.805745000000002</v>
      </c>
      <c r="AE19" s="87">
        <v>24.689900999999999</v>
      </c>
      <c r="AF19" s="87">
        <v>23.331992</v>
      </c>
      <c r="AG19" s="87">
        <v>24.154367000000001</v>
      </c>
      <c r="AH19" s="87">
        <v>24.795355000000001</v>
      </c>
      <c r="AI19" s="87">
        <v>24.130915000000002</v>
      </c>
      <c r="AJ19" s="87">
        <v>23.574178</v>
      </c>
      <c r="AK19" s="87">
        <v>23.503913000000001</v>
      </c>
      <c r="AL19" s="87">
        <v>24.047286</v>
      </c>
      <c r="AM19" s="87">
        <v>25.985503000000001</v>
      </c>
      <c r="AN19" s="87">
        <v>24.662249000000003</v>
      </c>
      <c r="AO19" s="87">
        <v>22.139406000000001</v>
      </c>
      <c r="AP19" s="87">
        <v>22.70646</v>
      </c>
      <c r="AQ19" s="87">
        <v>24.081108999999998</v>
      </c>
      <c r="AR19" s="89">
        <f t="shared" si="0"/>
        <v>6.0539996106834706E-2</v>
      </c>
      <c r="AS19" s="89">
        <f t="shared" si="1"/>
        <v>1.0341082419736401E-3</v>
      </c>
      <c r="AT19" s="70"/>
      <c r="AU19" s="70"/>
      <c r="AV19" s="70"/>
      <c r="AW19" s="70"/>
      <c r="AX19" s="70"/>
      <c r="AY19" s="70"/>
      <c r="AZ19" s="70"/>
      <c r="BA19" s="70"/>
      <c r="BB19" s="70"/>
      <c r="BC19" s="70"/>
      <c r="BD19" s="84"/>
      <c r="BE19" s="84"/>
      <c r="BF19" s="84"/>
      <c r="BG19" s="84"/>
      <c r="BH19" s="84"/>
      <c r="BI19" s="84"/>
      <c r="BJ19" s="84"/>
      <c r="BK19" s="84"/>
      <c r="BL19" s="84"/>
      <c r="BM19" s="84"/>
      <c r="BN19" s="84"/>
      <c r="BO19" s="84"/>
      <c r="BP19" s="8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row>
    <row r="20" spans="1:92" s="101" customFormat="1" ht="15.75" hidden="1" customHeight="1" outlineLevel="1">
      <c r="A20" s="103" t="s">
        <v>30</v>
      </c>
      <c r="B20" s="103" t="s">
        <v>31</v>
      </c>
      <c r="C20" s="86"/>
      <c r="D20" s="87" t="s">
        <v>96</v>
      </c>
      <c r="E20" s="87" t="s">
        <v>96</v>
      </c>
      <c r="F20" s="87" t="s">
        <v>96</v>
      </c>
      <c r="G20" s="87" t="s">
        <v>96</v>
      </c>
      <c r="H20" s="87" t="s">
        <v>96</v>
      </c>
      <c r="I20" s="87" t="s">
        <v>96</v>
      </c>
      <c r="J20" s="87" t="s">
        <v>96</v>
      </c>
      <c r="K20" s="87" t="s">
        <v>96</v>
      </c>
      <c r="L20" s="87" t="s">
        <v>96</v>
      </c>
      <c r="M20" s="87" t="s">
        <v>96</v>
      </c>
      <c r="N20" s="87" t="s">
        <v>96</v>
      </c>
      <c r="O20" s="87" t="s">
        <v>96</v>
      </c>
      <c r="P20" s="87">
        <v>33.712409999999998</v>
      </c>
      <c r="Q20" s="87">
        <v>68.403060000000011</v>
      </c>
      <c r="R20" s="87">
        <v>73.072344999999999</v>
      </c>
      <c r="S20" s="87">
        <v>68.183632000000003</v>
      </c>
      <c r="T20" s="87">
        <v>58.893301999999998</v>
      </c>
      <c r="U20" s="87">
        <v>50.630924</v>
      </c>
      <c r="V20" s="87">
        <v>60.830090999999996</v>
      </c>
      <c r="W20" s="87">
        <v>87.044001000000009</v>
      </c>
      <c r="X20" s="87">
        <v>102.725489</v>
      </c>
      <c r="Y20" s="87">
        <v>104.790521</v>
      </c>
      <c r="Z20" s="87">
        <v>100.78465800000001</v>
      </c>
      <c r="AA20" s="87">
        <v>87.089416999999997</v>
      </c>
      <c r="AB20" s="87">
        <v>76.505175000000008</v>
      </c>
      <c r="AC20" s="87">
        <v>90.343999999999994</v>
      </c>
      <c r="AD20" s="87">
        <v>108.446</v>
      </c>
      <c r="AE20" s="87">
        <v>102.938</v>
      </c>
      <c r="AF20" s="87">
        <v>100.04900000000001</v>
      </c>
      <c r="AG20" s="87">
        <v>99.230279999999993</v>
      </c>
      <c r="AH20" s="87">
        <v>114.470567</v>
      </c>
      <c r="AI20" s="87">
        <v>118.881969</v>
      </c>
      <c r="AJ20" s="87">
        <v>131.51700099999999</v>
      </c>
      <c r="AK20" s="87">
        <v>136.21381700000001</v>
      </c>
      <c r="AL20" s="87">
        <v>129.326764</v>
      </c>
      <c r="AM20" s="87">
        <v>120.10088</v>
      </c>
      <c r="AN20" s="87">
        <v>120.97374000000001</v>
      </c>
      <c r="AO20" s="87">
        <v>141.62008499999999</v>
      </c>
      <c r="AP20" s="87">
        <v>139.501307</v>
      </c>
      <c r="AQ20" s="87">
        <v>132.911676</v>
      </c>
      <c r="AR20" s="89">
        <f t="shared" si="0"/>
        <v>-4.7237055635614922E-2</v>
      </c>
      <c r="AS20" s="89">
        <f t="shared" si="1"/>
        <v>3.2795652556943625E-2</v>
      </c>
      <c r="AT20" s="70"/>
      <c r="AU20" s="70"/>
      <c r="AV20" s="70"/>
      <c r="AW20" s="70"/>
      <c r="AX20" s="70"/>
      <c r="AY20" s="70"/>
      <c r="AZ20" s="70"/>
      <c r="BA20" s="70"/>
      <c r="BB20" s="70"/>
      <c r="BC20" s="70"/>
      <c r="BD20" s="84"/>
      <c r="BE20" s="84"/>
      <c r="BF20" s="84"/>
      <c r="BG20" s="84"/>
      <c r="BH20" s="84"/>
      <c r="BI20" s="84"/>
      <c r="BJ20" s="84"/>
      <c r="BK20" s="84"/>
      <c r="BL20" s="84"/>
      <c r="BM20" s="84"/>
      <c r="BN20" s="84"/>
      <c r="BO20" s="84"/>
      <c r="BP20" s="8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row>
    <row r="21" spans="1:92" s="101" customFormat="1" ht="15.75" hidden="1" customHeight="1" outlineLevel="1">
      <c r="A21" s="104" t="s">
        <v>120</v>
      </c>
      <c r="B21" s="104" t="s">
        <v>121</v>
      </c>
      <c r="C21" s="86"/>
      <c r="D21" s="87" t="s">
        <v>96</v>
      </c>
      <c r="E21" s="87" t="s">
        <v>96</v>
      </c>
      <c r="F21" s="87" t="s">
        <v>96</v>
      </c>
      <c r="G21" s="87" t="s">
        <v>96</v>
      </c>
      <c r="H21" s="87" t="s">
        <v>96</v>
      </c>
      <c r="I21" s="87" t="s">
        <v>96</v>
      </c>
      <c r="J21" s="87" t="s">
        <v>96</v>
      </c>
      <c r="K21" s="87" t="s">
        <v>96</v>
      </c>
      <c r="L21" s="87" t="s">
        <v>96</v>
      </c>
      <c r="M21" s="87" t="s">
        <v>96</v>
      </c>
      <c r="N21" s="87" t="s">
        <v>96</v>
      </c>
      <c r="O21" s="87" t="s">
        <v>96</v>
      </c>
      <c r="P21" s="87" t="s">
        <v>96</v>
      </c>
      <c r="Q21" s="87" t="s">
        <v>96</v>
      </c>
      <c r="R21" s="87" t="s">
        <v>96</v>
      </c>
      <c r="S21" s="87" t="s">
        <v>96</v>
      </c>
      <c r="T21" s="87" t="s">
        <v>96</v>
      </c>
      <c r="U21" s="87" t="s">
        <v>96</v>
      </c>
      <c r="V21" s="87" t="s">
        <v>96</v>
      </c>
      <c r="W21" s="87" t="s">
        <v>96</v>
      </c>
      <c r="X21" s="87" t="s">
        <v>96</v>
      </c>
      <c r="Y21" s="87" t="s">
        <v>96</v>
      </c>
      <c r="Z21" s="87" t="s">
        <v>96</v>
      </c>
      <c r="AA21" s="87" t="s">
        <v>96</v>
      </c>
      <c r="AB21" s="87" t="s">
        <v>96</v>
      </c>
      <c r="AC21" s="87" t="s">
        <v>96</v>
      </c>
      <c r="AD21" s="87" t="s">
        <v>96</v>
      </c>
      <c r="AE21" s="87" t="s">
        <v>96</v>
      </c>
      <c r="AF21" s="87" t="s">
        <v>96</v>
      </c>
      <c r="AG21" s="87" t="s">
        <v>96</v>
      </c>
      <c r="AH21" s="87" t="s">
        <v>96</v>
      </c>
      <c r="AI21" s="87" t="s">
        <v>96</v>
      </c>
      <c r="AJ21" s="87" t="s">
        <v>96</v>
      </c>
      <c r="AK21" s="87" t="s">
        <v>96</v>
      </c>
      <c r="AL21" s="87" t="s">
        <v>96</v>
      </c>
      <c r="AM21" s="87" t="s">
        <v>96</v>
      </c>
      <c r="AN21" s="87" t="s">
        <v>96</v>
      </c>
      <c r="AO21" s="87" t="s">
        <v>96</v>
      </c>
      <c r="AP21" s="87">
        <v>3.5105110000000002</v>
      </c>
      <c r="AQ21" s="87">
        <v>7.2750209999999997</v>
      </c>
      <c r="AR21" s="89">
        <f t="shared" si="0"/>
        <v>1.0723538538976234</v>
      </c>
      <c r="AS21" s="89" t="str">
        <f t="shared" si="1"/>
        <v>–</v>
      </c>
      <c r="AT21" s="70"/>
      <c r="AU21" s="70"/>
      <c r="AV21" s="70"/>
      <c r="AW21" s="70"/>
      <c r="AX21" s="70"/>
      <c r="AY21" s="70"/>
      <c r="AZ21" s="70"/>
      <c r="BA21" s="70"/>
      <c r="BB21" s="70"/>
      <c r="BC21" s="70"/>
      <c r="BD21" s="84"/>
      <c r="BE21" s="84"/>
      <c r="BF21" s="84"/>
      <c r="BG21" s="84"/>
      <c r="BH21" s="84"/>
      <c r="BI21" s="84"/>
      <c r="BJ21" s="84"/>
      <c r="BK21" s="84"/>
      <c r="BL21" s="84"/>
      <c r="BM21" s="84"/>
      <c r="BN21" s="84"/>
      <c r="BO21" s="84"/>
      <c r="BP21" s="8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row>
    <row r="22" spans="1:92" s="101" customFormat="1" ht="25.5" collapsed="1">
      <c r="A22" s="105" t="s">
        <v>74</v>
      </c>
      <c r="B22" s="106" t="s">
        <v>73</v>
      </c>
      <c r="C22" s="80" t="s">
        <v>66</v>
      </c>
      <c r="D22" s="87">
        <v>314.90638300000001</v>
      </c>
      <c r="E22" s="87">
        <v>348.76788900000003</v>
      </c>
      <c r="F22" s="87">
        <v>374.80797300000006</v>
      </c>
      <c r="G22" s="87">
        <v>407.91036700000001</v>
      </c>
      <c r="H22" s="87">
        <v>441.04825600000004</v>
      </c>
      <c r="I22" s="87">
        <v>464.789984</v>
      </c>
      <c r="J22" s="87">
        <v>497.47977699999996</v>
      </c>
      <c r="K22" s="87">
        <v>568.37910799999997</v>
      </c>
      <c r="L22" s="87">
        <v>921.56491100000017</v>
      </c>
      <c r="M22" s="87">
        <v>937.15004899999985</v>
      </c>
      <c r="N22" s="87">
        <v>918.90516400000001</v>
      </c>
      <c r="O22" s="87">
        <v>919.28497199999993</v>
      </c>
      <c r="P22" s="87">
        <v>928.22575400000005</v>
      </c>
      <c r="Q22" s="87">
        <v>957.9290390000001</v>
      </c>
      <c r="R22" s="87">
        <v>1010.3269419999999</v>
      </c>
      <c r="S22" s="87">
        <v>1074.267867</v>
      </c>
      <c r="T22" s="87">
        <v>1121.269929</v>
      </c>
      <c r="U22" s="87">
        <v>1149.293212</v>
      </c>
      <c r="V22" s="87">
        <v>1188.387692</v>
      </c>
      <c r="W22" s="87">
        <v>1294.69057</v>
      </c>
      <c r="X22" s="87">
        <v>1337.5873309999999</v>
      </c>
      <c r="Y22" s="87">
        <v>1389.7405570000001</v>
      </c>
      <c r="Z22" s="87">
        <v>1402.6401129999999</v>
      </c>
      <c r="AA22" s="87">
        <v>1427.7039600000001</v>
      </c>
      <c r="AB22" s="87">
        <v>1500.1416690000001</v>
      </c>
      <c r="AC22" s="87">
        <v>1567.004105</v>
      </c>
      <c r="AD22" s="87">
        <v>1576.8021880000001</v>
      </c>
      <c r="AE22" s="87">
        <v>1610.739151</v>
      </c>
      <c r="AF22" s="87">
        <v>1687.0405169999999</v>
      </c>
      <c r="AG22" s="87">
        <v>1829.905178</v>
      </c>
      <c r="AH22" s="87">
        <v>1931.6238539999999</v>
      </c>
      <c r="AI22" s="87">
        <v>1982.161042</v>
      </c>
      <c r="AJ22" s="87">
        <v>2044.0315959999998</v>
      </c>
      <c r="AK22" s="87">
        <v>2043.9993869999998</v>
      </c>
      <c r="AL22" s="87">
        <v>2020.3555200000001</v>
      </c>
      <c r="AM22" s="87">
        <v>2057.1186499999999</v>
      </c>
      <c r="AN22" s="87">
        <v>1929.3636590000001</v>
      </c>
      <c r="AO22" s="87">
        <v>1932.659431</v>
      </c>
      <c r="AP22" s="87">
        <v>1951.2322100000001</v>
      </c>
      <c r="AQ22" s="87">
        <v>2089.8518840000002</v>
      </c>
      <c r="AR22" s="89">
        <f t="shared" si="0"/>
        <v>7.1042120609519879E-2</v>
      </c>
      <c r="AS22" s="89">
        <f t="shared" si="1"/>
        <v>1.3983320353217043E-2</v>
      </c>
      <c r="AT22" s="70"/>
      <c r="AU22" s="70"/>
      <c r="AV22" s="70"/>
      <c r="AW22" s="70"/>
      <c r="AX22" s="70"/>
      <c r="AY22" s="70"/>
      <c r="AZ22" s="70"/>
      <c r="BA22" s="70"/>
      <c r="BB22" s="70"/>
      <c r="BC22" s="70"/>
      <c r="BD22" s="84"/>
      <c r="BE22" s="84"/>
      <c r="BF22" s="84"/>
      <c r="BG22" s="84"/>
      <c r="BH22" s="84"/>
      <c r="BI22" s="84"/>
      <c r="BJ22" s="84"/>
      <c r="BK22" s="84"/>
      <c r="BL22" s="84"/>
      <c r="BM22" s="84"/>
      <c r="BN22" s="84"/>
      <c r="BO22" s="84"/>
      <c r="BP22" s="8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s="111" customFormat="1" ht="12" hidden="1" customHeight="1" outlineLevel="1">
      <c r="A23" s="107" t="s">
        <v>47</v>
      </c>
      <c r="B23" s="107" t="s">
        <v>48</v>
      </c>
      <c r="C23" s="108"/>
      <c r="D23" s="109">
        <v>123.563878</v>
      </c>
      <c r="E23" s="109">
        <v>133.52972800000001</v>
      </c>
      <c r="F23" s="109">
        <v>145.38314000000003</v>
      </c>
      <c r="G23" s="109">
        <v>158.347013</v>
      </c>
      <c r="H23" s="109">
        <v>169.946192</v>
      </c>
      <c r="I23" s="109">
        <v>175.22904300000002</v>
      </c>
      <c r="J23" s="109">
        <v>189.67777900000002</v>
      </c>
      <c r="K23" s="109">
        <v>209.021512</v>
      </c>
      <c r="L23" s="109">
        <v>284.74138399999998</v>
      </c>
      <c r="M23" s="109">
        <v>289.51770199999999</v>
      </c>
      <c r="N23" s="109">
        <v>283.68584400000003</v>
      </c>
      <c r="O23" s="109">
        <v>283.71896099999998</v>
      </c>
      <c r="P23" s="109">
        <v>281.20468600000004</v>
      </c>
      <c r="Q23" s="109">
        <v>282.80073499999997</v>
      </c>
      <c r="R23" s="109">
        <v>299.71189800000002</v>
      </c>
      <c r="S23" s="109">
        <v>318.29538200000002</v>
      </c>
      <c r="T23" s="109">
        <v>335.37989700000003</v>
      </c>
      <c r="U23" s="109">
        <v>339.92530099999999</v>
      </c>
      <c r="V23" s="109">
        <v>339.79024900000002</v>
      </c>
      <c r="W23" s="109">
        <v>352.94368300000002</v>
      </c>
      <c r="X23" s="109">
        <v>364.02560000000005</v>
      </c>
      <c r="Y23" s="109">
        <v>389.18991600000004</v>
      </c>
      <c r="Z23" s="109">
        <v>392.87750599999998</v>
      </c>
      <c r="AA23" s="109">
        <v>407.10369800000001</v>
      </c>
      <c r="AB23" s="109">
        <v>420.65571299999999</v>
      </c>
      <c r="AC23" s="109">
        <v>427.12222399999996</v>
      </c>
      <c r="AD23" s="109">
        <v>439.81166099999996</v>
      </c>
      <c r="AE23" s="109">
        <v>445.73436599999997</v>
      </c>
      <c r="AF23" s="109">
        <v>475.27020099999999</v>
      </c>
      <c r="AG23" s="109">
        <v>508.76076799999998</v>
      </c>
      <c r="AH23" s="109">
        <v>537.484467</v>
      </c>
      <c r="AI23" s="109">
        <v>544.76777500000003</v>
      </c>
      <c r="AJ23" s="109">
        <v>567.105774</v>
      </c>
      <c r="AK23" s="109">
        <v>555.65489300000002</v>
      </c>
      <c r="AL23" s="109">
        <v>545.13994400000001</v>
      </c>
      <c r="AM23" s="109">
        <v>542.87311099999999</v>
      </c>
      <c r="AN23" s="109">
        <v>503.74812800000001</v>
      </c>
      <c r="AO23" s="109">
        <v>506.187411</v>
      </c>
      <c r="AP23" s="109">
        <v>491.99020699999994</v>
      </c>
      <c r="AQ23" s="109">
        <v>527.096317</v>
      </c>
      <c r="AR23" s="89">
        <f t="shared" si="0"/>
        <v>7.1355302403407511E-2</v>
      </c>
      <c r="AS23" s="89">
        <f t="shared" si="1"/>
        <v>4.3819973669772779E-3</v>
      </c>
      <c r="AT23" s="70"/>
      <c r="AU23" s="70"/>
      <c r="AV23" s="70"/>
      <c r="AW23" s="70"/>
      <c r="AX23" s="70"/>
      <c r="AY23" s="70"/>
      <c r="AZ23" s="70"/>
      <c r="BA23" s="70"/>
      <c r="BB23" s="70"/>
      <c r="BC23" s="70"/>
      <c r="BD23" s="84"/>
      <c r="BE23" s="84"/>
      <c r="BF23" s="84"/>
      <c r="BG23" s="84"/>
      <c r="BH23" s="84"/>
      <c r="BI23" s="84"/>
      <c r="BJ23" s="84"/>
      <c r="BK23" s="84"/>
      <c r="BL23" s="84"/>
      <c r="BM23" s="84"/>
      <c r="BN23" s="84"/>
      <c r="BO23" s="84"/>
      <c r="BP23" s="84"/>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row>
    <row r="24" spans="1:92" s="111" customFormat="1" ht="12" hidden="1" customHeight="1" outlineLevel="1">
      <c r="A24" s="107" t="s">
        <v>46</v>
      </c>
      <c r="B24" s="107" t="s">
        <v>33</v>
      </c>
      <c r="C24" s="108"/>
      <c r="D24" s="109">
        <v>191.007248</v>
      </c>
      <c r="E24" s="109">
        <v>214.39441500000001</v>
      </c>
      <c r="F24" s="109">
        <v>228.28801800000002</v>
      </c>
      <c r="G24" s="109">
        <v>247.746736</v>
      </c>
      <c r="H24" s="109">
        <v>268.77203300000002</v>
      </c>
      <c r="I24" s="109">
        <v>287.038837</v>
      </c>
      <c r="J24" s="109">
        <v>304.81489399999998</v>
      </c>
      <c r="K24" s="109">
        <v>355.38984799999997</v>
      </c>
      <c r="L24" s="109">
        <v>623.91585400000008</v>
      </c>
      <c r="M24" s="109">
        <v>633.90685600000006</v>
      </c>
      <c r="N24" s="109">
        <v>622.869822</v>
      </c>
      <c r="O24" s="109">
        <v>623.74575600000003</v>
      </c>
      <c r="P24" s="109">
        <v>622.61857299999997</v>
      </c>
      <c r="Q24" s="109">
        <v>634.66850399999998</v>
      </c>
      <c r="R24" s="109">
        <v>666.45519899999999</v>
      </c>
      <c r="S24" s="109">
        <v>714.23996499999998</v>
      </c>
      <c r="T24" s="109">
        <v>749.10681999999997</v>
      </c>
      <c r="U24" s="109">
        <v>776.83725500000003</v>
      </c>
      <c r="V24" s="109">
        <v>811.90156200000001</v>
      </c>
      <c r="W24" s="109">
        <v>893.61680499999989</v>
      </c>
      <c r="X24" s="109">
        <v>918.36752000000001</v>
      </c>
      <c r="Y24" s="109">
        <v>942.206728</v>
      </c>
      <c r="Z24" s="109">
        <v>953.18616300000008</v>
      </c>
      <c r="AA24" s="109">
        <v>971.2619850000001</v>
      </c>
      <c r="AB24" s="109">
        <v>1034.764774</v>
      </c>
      <c r="AC24" s="109">
        <v>1089.3286029999999</v>
      </c>
      <c r="AD24" s="109">
        <v>1077.3737430000001</v>
      </c>
      <c r="AE24" s="109">
        <v>1109.2554639999998</v>
      </c>
      <c r="AF24" s="109">
        <v>1158.1651859999999</v>
      </c>
      <c r="AG24" s="109">
        <v>1266.308634</v>
      </c>
      <c r="AH24" s="109">
        <v>1331.9551860000001</v>
      </c>
      <c r="AI24" s="109">
        <v>1373.997126</v>
      </c>
      <c r="AJ24" s="109">
        <v>1407.8745719999999</v>
      </c>
      <c r="AK24" s="109">
        <v>1416.9171590000001</v>
      </c>
      <c r="AL24" s="109">
        <v>1408.6942960000001</v>
      </c>
      <c r="AM24" s="109">
        <v>1453.9494730000001</v>
      </c>
      <c r="AN24" s="109">
        <v>1364.045932</v>
      </c>
      <c r="AO24" s="109">
        <v>1359.0028109999998</v>
      </c>
      <c r="AP24" s="109">
        <v>1398.8943300000001</v>
      </c>
      <c r="AQ24" s="109">
        <v>1503.4589719999999</v>
      </c>
      <c r="AR24" s="89">
        <f t="shared" si="0"/>
        <v>7.4748063350860691E-2</v>
      </c>
      <c r="AS24" s="89">
        <f t="shared" si="1"/>
        <v>1.7937660709257494E-2</v>
      </c>
      <c r="AT24" s="70"/>
      <c r="AU24" s="70"/>
      <c r="AV24" s="70"/>
      <c r="AW24" s="70"/>
      <c r="AX24" s="70"/>
      <c r="AY24" s="70"/>
      <c r="AZ24" s="70"/>
      <c r="BA24" s="70"/>
      <c r="BB24" s="70"/>
      <c r="BC24" s="70"/>
      <c r="BD24" s="84"/>
      <c r="BE24" s="84"/>
      <c r="BF24" s="84"/>
      <c r="BG24" s="84"/>
      <c r="BH24" s="84"/>
      <c r="BI24" s="84"/>
      <c r="BJ24" s="84"/>
      <c r="BK24" s="84"/>
      <c r="BL24" s="84"/>
      <c r="BM24" s="84"/>
      <c r="BN24" s="84"/>
      <c r="BO24" s="84"/>
      <c r="BP24" s="84"/>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row>
    <row r="25" spans="1:92" s="111" customFormat="1" ht="12" hidden="1" customHeight="1" outlineLevel="1">
      <c r="A25" s="107" t="s">
        <v>28</v>
      </c>
      <c r="B25" s="107" t="s">
        <v>29</v>
      </c>
      <c r="C25" s="108"/>
      <c r="D25" s="109">
        <v>0.33525700000000003</v>
      </c>
      <c r="E25" s="109">
        <v>0.843746</v>
      </c>
      <c r="F25" s="109">
        <v>1.1368150000000001</v>
      </c>
      <c r="G25" s="109">
        <v>1.8166179999999998</v>
      </c>
      <c r="H25" s="109">
        <v>2.330031</v>
      </c>
      <c r="I25" s="109">
        <v>2.5221039999999997</v>
      </c>
      <c r="J25" s="109">
        <v>2.987104</v>
      </c>
      <c r="K25" s="109">
        <v>3.9677479999999998</v>
      </c>
      <c r="L25" s="109">
        <v>12.907673000000001</v>
      </c>
      <c r="M25" s="109">
        <v>13.725491000000002</v>
      </c>
      <c r="N25" s="109">
        <v>12.349498000000001</v>
      </c>
      <c r="O25" s="109">
        <v>11.820255</v>
      </c>
      <c r="P25" s="109">
        <v>11.449877000000001</v>
      </c>
      <c r="Q25" s="109">
        <v>11.077897</v>
      </c>
      <c r="R25" s="109">
        <v>10.897957999999999</v>
      </c>
      <c r="S25" s="109">
        <v>10.378689</v>
      </c>
      <c r="T25" s="109">
        <v>10.386227000000002</v>
      </c>
      <c r="U25" s="109">
        <v>10.871652000000001</v>
      </c>
      <c r="V25" s="109">
        <v>11.124224999999999</v>
      </c>
      <c r="W25" s="109">
        <v>11.039923</v>
      </c>
      <c r="X25" s="109">
        <v>12.551689</v>
      </c>
      <c r="Y25" s="109">
        <v>11.54532</v>
      </c>
      <c r="Z25" s="109">
        <v>10.986675999999999</v>
      </c>
      <c r="AA25" s="109">
        <v>10.435433</v>
      </c>
      <c r="AB25" s="109">
        <v>10.210972</v>
      </c>
      <c r="AC25" s="109">
        <v>10.05964</v>
      </c>
      <c r="AD25" s="109">
        <v>10.69755</v>
      </c>
      <c r="AE25" s="109">
        <v>10.637664000000001</v>
      </c>
      <c r="AF25" s="109">
        <v>10.271874</v>
      </c>
      <c r="AG25" s="109">
        <v>10.940359000000001</v>
      </c>
      <c r="AH25" s="109">
        <v>11.139437000000001</v>
      </c>
      <c r="AI25" s="109">
        <v>11.183864</v>
      </c>
      <c r="AJ25" s="109">
        <v>10.134740000000001</v>
      </c>
      <c r="AK25" s="109">
        <v>10.166354999999999</v>
      </c>
      <c r="AL25" s="109">
        <v>10.35613</v>
      </c>
      <c r="AM25" s="109">
        <v>11.106736999999999</v>
      </c>
      <c r="AN25" s="109">
        <v>10.207971000000001</v>
      </c>
      <c r="AO25" s="109">
        <v>8.4275310000000001</v>
      </c>
      <c r="AP25" s="109">
        <v>8.7605299999999993</v>
      </c>
      <c r="AQ25" s="109">
        <v>9.1664370000000002</v>
      </c>
      <c r="AR25" s="89">
        <f t="shared" si="0"/>
        <v>4.6333612235789495E-2</v>
      </c>
      <c r="AS25" s="89">
        <f t="shared" si="1"/>
        <v>-1.4684667957625689E-2</v>
      </c>
      <c r="AT25" s="70"/>
      <c r="AU25" s="70"/>
      <c r="AV25" s="70"/>
      <c r="AW25" s="70"/>
      <c r="AX25" s="70"/>
      <c r="AY25" s="70"/>
      <c r="AZ25" s="70"/>
      <c r="BA25" s="70"/>
      <c r="BB25" s="70"/>
      <c r="BC25" s="70"/>
      <c r="BD25" s="84"/>
      <c r="BE25" s="84"/>
      <c r="BF25" s="84"/>
      <c r="BG25" s="84"/>
      <c r="BH25" s="84"/>
      <c r="BI25" s="84"/>
      <c r="BJ25" s="84"/>
      <c r="BK25" s="84"/>
      <c r="BL25" s="84"/>
      <c r="BM25" s="84"/>
      <c r="BN25" s="84"/>
      <c r="BO25" s="84"/>
      <c r="BP25" s="84"/>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row>
    <row r="26" spans="1:92" s="111" customFormat="1" ht="12" hidden="1" customHeight="1" outlineLevel="1">
      <c r="A26" s="107" t="s">
        <v>30</v>
      </c>
      <c r="B26" s="107" t="s">
        <v>31</v>
      </c>
      <c r="C26" s="108"/>
      <c r="D26" s="109" t="s">
        <v>96</v>
      </c>
      <c r="E26" s="109" t="s">
        <v>96</v>
      </c>
      <c r="F26" s="109" t="s">
        <v>96</v>
      </c>
      <c r="G26" s="109" t="s">
        <v>96</v>
      </c>
      <c r="H26" s="109" t="s">
        <v>96</v>
      </c>
      <c r="I26" s="109" t="s">
        <v>96</v>
      </c>
      <c r="J26" s="109" t="s">
        <v>96</v>
      </c>
      <c r="K26" s="109" t="s">
        <v>96</v>
      </c>
      <c r="L26" s="109" t="s">
        <v>96</v>
      </c>
      <c r="M26" s="109" t="s">
        <v>96</v>
      </c>
      <c r="N26" s="109" t="s">
        <v>96</v>
      </c>
      <c r="O26" s="109" t="s">
        <v>96</v>
      </c>
      <c r="P26" s="109">
        <v>12.952619</v>
      </c>
      <c r="Q26" s="109">
        <v>29.381903000000001</v>
      </c>
      <c r="R26" s="109">
        <v>33.261885999999997</v>
      </c>
      <c r="S26" s="109">
        <v>31.353831</v>
      </c>
      <c r="T26" s="109">
        <v>26.396985000000001</v>
      </c>
      <c r="U26" s="109">
        <v>21.659002999999998</v>
      </c>
      <c r="V26" s="109">
        <v>25.571656000000001</v>
      </c>
      <c r="W26" s="109">
        <v>37.090159</v>
      </c>
      <c r="X26" s="109">
        <v>42.642522</v>
      </c>
      <c r="Y26" s="109">
        <v>46.798592999999997</v>
      </c>
      <c r="Z26" s="109">
        <v>45.589767000000002</v>
      </c>
      <c r="AA26" s="109">
        <v>38.902844000000002</v>
      </c>
      <c r="AB26" s="109">
        <v>34.510210999999998</v>
      </c>
      <c r="AC26" s="109">
        <v>40.493637</v>
      </c>
      <c r="AD26" s="109">
        <v>48.919234000000003</v>
      </c>
      <c r="AE26" s="109">
        <v>45.111657000000001</v>
      </c>
      <c r="AF26" s="109">
        <v>43.333255999999999</v>
      </c>
      <c r="AG26" s="109">
        <v>43.895415999999997</v>
      </c>
      <c r="AH26" s="109">
        <v>51.044763000000003</v>
      </c>
      <c r="AI26" s="109">
        <v>52.212276000000003</v>
      </c>
      <c r="AJ26" s="109">
        <v>58.916508999999998</v>
      </c>
      <c r="AK26" s="109">
        <v>61.260978999999999</v>
      </c>
      <c r="AL26" s="109">
        <v>56.165149999999997</v>
      </c>
      <c r="AM26" s="109">
        <v>49.189329000000001</v>
      </c>
      <c r="AN26" s="109">
        <v>51.361626999999999</v>
      </c>
      <c r="AO26" s="109">
        <v>59.041679000000002</v>
      </c>
      <c r="AP26" s="109">
        <v>50.052765000000001</v>
      </c>
      <c r="AQ26" s="109">
        <v>46.869515999999997</v>
      </c>
      <c r="AR26" s="89">
        <f t="shared" si="0"/>
        <v>-6.3597865172883128E-2</v>
      </c>
      <c r="AS26" s="89">
        <f t="shared" si="1"/>
        <v>1.2440303323706547E-2</v>
      </c>
      <c r="AT26" s="70"/>
      <c r="AU26" s="70"/>
      <c r="AV26" s="70"/>
      <c r="AW26" s="70"/>
      <c r="AX26" s="70"/>
      <c r="AY26" s="70"/>
      <c r="AZ26" s="70"/>
      <c r="BA26" s="70"/>
      <c r="BB26" s="70"/>
      <c r="BC26" s="70"/>
      <c r="BD26" s="84"/>
      <c r="BE26" s="84"/>
      <c r="BF26" s="84"/>
      <c r="BG26" s="84"/>
      <c r="BH26" s="84"/>
      <c r="BI26" s="84"/>
      <c r="BJ26" s="84"/>
      <c r="BK26" s="84"/>
      <c r="BL26" s="84"/>
      <c r="BM26" s="84"/>
      <c r="BN26" s="84"/>
      <c r="BO26" s="84"/>
      <c r="BP26" s="84"/>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row>
    <row r="27" spans="1:92" s="111" customFormat="1" ht="12" hidden="1" customHeight="1" outlineLevel="1">
      <c r="A27" s="104" t="s">
        <v>120</v>
      </c>
      <c r="B27" s="104" t="s">
        <v>121</v>
      </c>
      <c r="C27" s="108"/>
      <c r="D27" s="109" t="s">
        <v>96</v>
      </c>
      <c r="E27" s="109" t="s">
        <v>96</v>
      </c>
      <c r="F27" s="109" t="s">
        <v>96</v>
      </c>
      <c r="G27" s="109" t="s">
        <v>96</v>
      </c>
      <c r="H27" s="109" t="s">
        <v>96</v>
      </c>
      <c r="I27" s="109" t="s">
        <v>96</v>
      </c>
      <c r="J27" s="109" t="s">
        <v>96</v>
      </c>
      <c r="K27" s="109" t="s">
        <v>96</v>
      </c>
      <c r="L27" s="109" t="s">
        <v>96</v>
      </c>
      <c r="M27" s="109" t="s">
        <v>96</v>
      </c>
      <c r="N27" s="109" t="s">
        <v>96</v>
      </c>
      <c r="O27" s="109" t="s">
        <v>96</v>
      </c>
      <c r="P27" s="109" t="s">
        <v>96</v>
      </c>
      <c r="Q27" s="109" t="s">
        <v>96</v>
      </c>
      <c r="R27" s="109" t="s">
        <v>96</v>
      </c>
      <c r="S27" s="109" t="s">
        <v>96</v>
      </c>
      <c r="T27" s="109" t="s">
        <v>96</v>
      </c>
      <c r="U27" s="109" t="s">
        <v>96</v>
      </c>
      <c r="V27" s="109" t="s">
        <v>96</v>
      </c>
      <c r="W27" s="109" t="s">
        <v>96</v>
      </c>
      <c r="X27" s="109" t="s">
        <v>96</v>
      </c>
      <c r="Y27" s="109" t="s">
        <v>96</v>
      </c>
      <c r="Z27" s="109" t="s">
        <v>96</v>
      </c>
      <c r="AA27" s="109" t="s">
        <v>96</v>
      </c>
      <c r="AB27" s="109" t="s">
        <v>96</v>
      </c>
      <c r="AC27" s="109" t="s">
        <v>96</v>
      </c>
      <c r="AD27" s="109" t="s">
        <v>96</v>
      </c>
      <c r="AE27" s="109" t="s">
        <v>96</v>
      </c>
      <c r="AF27" s="109" t="s">
        <v>96</v>
      </c>
      <c r="AG27" s="109" t="s">
        <v>96</v>
      </c>
      <c r="AH27" s="109" t="s">
        <v>96</v>
      </c>
      <c r="AI27" s="109" t="s">
        <v>96</v>
      </c>
      <c r="AJ27" s="109" t="s">
        <v>96</v>
      </c>
      <c r="AK27" s="109" t="s">
        <v>96</v>
      </c>
      <c r="AL27" s="109" t="s">
        <v>96</v>
      </c>
      <c r="AM27" s="109" t="s">
        <v>96</v>
      </c>
      <c r="AN27" s="109" t="s">
        <v>96</v>
      </c>
      <c r="AO27" s="109" t="s">
        <v>96</v>
      </c>
      <c r="AP27" s="109">
        <v>1.5343789999999999</v>
      </c>
      <c r="AQ27" s="109">
        <v>3.2606419999999998</v>
      </c>
      <c r="AR27" s="89">
        <f t="shared" si="0"/>
        <v>1.1250564560646359</v>
      </c>
      <c r="AS27" s="89" t="str">
        <f t="shared" si="1"/>
        <v>–</v>
      </c>
      <c r="AT27" s="70"/>
      <c r="AU27" s="70"/>
      <c r="AV27" s="70"/>
      <c r="AW27" s="70"/>
      <c r="AX27" s="70"/>
      <c r="AY27" s="70"/>
      <c r="AZ27" s="70"/>
      <c r="BA27" s="70"/>
      <c r="BB27" s="70"/>
      <c r="BC27" s="70"/>
      <c r="BD27" s="84"/>
      <c r="BE27" s="84"/>
      <c r="BF27" s="84"/>
      <c r="BG27" s="84"/>
      <c r="BH27" s="84"/>
      <c r="BI27" s="84"/>
      <c r="BJ27" s="84"/>
      <c r="BK27" s="84"/>
      <c r="BL27" s="84"/>
      <c r="BM27" s="84"/>
      <c r="BN27" s="84"/>
      <c r="BO27" s="84"/>
      <c r="BP27" s="84"/>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row>
    <row r="28" spans="1:92" s="115" customFormat="1" ht="12" customHeight="1" collapsed="1">
      <c r="A28" s="112" t="s">
        <v>118</v>
      </c>
      <c r="B28" s="113" t="s">
        <v>117</v>
      </c>
      <c r="C28" s="114" t="s">
        <v>66</v>
      </c>
      <c r="D28" s="87">
        <v>581.50404000000003</v>
      </c>
      <c r="E28" s="87">
        <v>634.5643839999999</v>
      </c>
      <c r="F28" s="87">
        <v>679.889096</v>
      </c>
      <c r="G28" s="87">
        <v>737.45529199999999</v>
      </c>
      <c r="H28" s="87">
        <v>783.53186100000005</v>
      </c>
      <c r="I28" s="87">
        <v>838.94754799999998</v>
      </c>
      <c r="J28" s="87">
        <v>905.28010800000004</v>
      </c>
      <c r="K28" s="87">
        <v>1055.5509339999999</v>
      </c>
      <c r="L28" s="87">
        <v>1462.9979780000001</v>
      </c>
      <c r="M28" s="87">
        <v>1409.5448410000001</v>
      </c>
      <c r="N28" s="87">
        <v>1353.7600460000001</v>
      </c>
      <c r="O28" s="87">
        <v>1343.7094440000001</v>
      </c>
      <c r="P28" s="87">
        <v>1318.4774190000001</v>
      </c>
      <c r="Q28" s="87">
        <v>1287.0890160000001</v>
      </c>
      <c r="R28" s="87">
        <v>1239.819737</v>
      </c>
      <c r="S28" s="87">
        <v>1281.2358299999999</v>
      </c>
      <c r="T28" s="87">
        <v>1356.3819779999999</v>
      </c>
      <c r="U28" s="87">
        <v>1416.8770479999998</v>
      </c>
      <c r="V28" s="87">
        <v>1532.7140429999999</v>
      </c>
      <c r="W28" s="87">
        <v>1620.707989</v>
      </c>
      <c r="X28" s="87">
        <v>1643.601543</v>
      </c>
      <c r="Y28" s="87">
        <v>1562.4003240000002</v>
      </c>
      <c r="Z28" s="87">
        <v>1566.1562759999999</v>
      </c>
      <c r="AA28" s="87">
        <v>1520.279018</v>
      </c>
      <c r="AB28" s="87">
        <v>1583.3980059999999</v>
      </c>
      <c r="AC28" s="87">
        <v>1659.3937229999999</v>
      </c>
      <c r="AD28" s="87">
        <v>1668.108774</v>
      </c>
      <c r="AE28" s="87">
        <v>1706.2677059999999</v>
      </c>
      <c r="AF28" s="87">
        <v>1759.4536619999999</v>
      </c>
      <c r="AG28" s="87">
        <v>1743.2273579999999</v>
      </c>
      <c r="AH28" s="87">
        <v>1836.179099</v>
      </c>
      <c r="AI28" s="87">
        <v>1865.2314510000001</v>
      </c>
      <c r="AJ28" s="87">
        <v>1936.6749049999999</v>
      </c>
      <c r="AK28" s="87">
        <v>1969.9481559999999</v>
      </c>
      <c r="AL28" s="87">
        <v>2039.4246189999999</v>
      </c>
      <c r="AM28" s="87">
        <v>2113.3989780000002</v>
      </c>
      <c r="AN28" s="87">
        <v>2085.476889</v>
      </c>
      <c r="AO28" s="87">
        <v>2113.2788380000002</v>
      </c>
      <c r="AP28" s="87">
        <v>2224.8234110000003</v>
      </c>
      <c r="AQ28" s="87">
        <v>2320.4559100000001</v>
      </c>
      <c r="AR28" s="89">
        <f t="shared" si="0"/>
        <v>4.2984309912945183E-2</v>
      </c>
      <c r="AS28" s="89">
        <f t="shared" si="1"/>
        <v>2.9205379175687145E-2</v>
      </c>
      <c r="AT28" s="70"/>
      <c r="AU28" s="70"/>
      <c r="AV28" s="70"/>
      <c r="AW28" s="70"/>
      <c r="AX28" s="70"/>
      <c r="AY28" s="70"/>
      <c r="AZ28" s="70"/>
      <c r="BA28" s="70"/>
      <c r="BB28" s="70"/>
      <c r="BC28" s="70"/>
      <c r="BD28" s="84"/>
      <c r="BE28" s="84"/>
      <c r="BF28" s="84"/>
      <c r="BG28" s="84"/>
      <c r="BH28" s="84"/>
      <c r="BI28" s="84"/>
      <c r="BJ28" s="84"/>
      <c r="BK28" s="84"/>
      <c r="BL28" s="84"/>
      <c r="BM28" s="84"/>
      <c r="BN28" s="84"/>
      <c r="BO28" s="84"/>
      <c r="BP28" s="8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row>
    <row r="29" spans="1:92" s="111" customFormat="1" ht="12" hidden="1" customHeight="1" outlineLevel="1">
      <c r="A29" s="107" t="s">
        <v>47</v>
      </c>
      <c r="B29" s="107" t="s">
        <v>48</v>
      </c>
      <c r="C29" s="108"/>
      <c r="D29" s="109">
        <v>256.969514</v>
      </c>
      <c r="E29" s="109">
        <v>278.31966399999999</v>
      </c>
      <c r="F29" s="109">
        <v>303.65535700000004</v>
      </c>
      <c r="G29" s="109">
        <v>332.32951000000003</v>
      </c>
      <c r="H29" s="109">
        <v>352.91983699999997</v>
      </c>
      <c r="I29" s="109">
        <v>375.171111</v>
      </c>
      <c r="J29" s="109">
        <v>408.66843</v>
      </c>
      <c r="K29" s="109">
        <v>460.89963599999999</v>
      </c>
      <c r="L29" s="109">
        <v>556.74522100000002</v>
      </c>
      <c r="M29" s="109">
        <v>541.220822</v>
      </c>
      <c r="N29" s="109">
        <v>517.00536299999999</v>
      </c>
      <c r="O29" s="109">
        <v>509.11139300000002</v>
      </c>
      <c r="P29" s="109">
        <v>490.45862399999999</v>
      </c>
      <c r="Q29" s="109">
        <v>466.92638399999998</v>
      </c>
      <c r="R29" s="109">
        <v>451.80179499999997</v>
      </c>
      <c r="S29" s="109">
        <v>467.55636399999997</v>
      </c>
      <c r="T29" s="109">
        <v>500.30415800000003</v>
      </c>
      <c r="U29" s="109">
        <v>525.36954600000001</v>
      </c>
      <c r="V29" s="109">
        <v>553.36091399999998</v>
      </c>
      <c r="W29" s="109">
        <v>558.95290199999999</v>
      </c>
      <c r="X29" s="109">
        <v>565.28950299999997</v>
      </c>
      <c r="Y29" s="109">
        <v>542.55033300000002</v>
      </c>
      <c r="Z29" s="109">
        <v>548.37589500000001</v>
      </c>
      <c r="AA29" s="109">
        <v>553.85870699999998</v>
      </c>
      <c r="AB29" s="109">
        <v>568.65249500000004</v>
      </c>
      <c r="AC29" s="109">
        <v>581.14504499999998</v>
      </c>
      <c r="AD29" s="109">
        <v>597.99461399999996</v>
      </c>
      <c r="AE29" s="109">
        <v>616.34543899999994</v>
      </c>
      <c r="AF29" s="109">
        <v>648.79674299999999</v>
      </c>
      <c r="AG29" s="109">
        <v>640.31987700000002</v>
      </c>
      <c r="AH29" s="109">
        <v>677.55195299999991</v>
      </c>
      <c r="AI29" s="109">
        <v>685.97772299999997</v>
      </c>
      <c r="AJ29" s="109">
        <v>720.27903500000002</v>
      </c>
      <c r="AK29" s="109">
        <v>724.05763899999999</v>
      </c>
      <c r="AL29" s="109">
        <v>744.46380800000009</v>
      </c>
      <c r="AM29" s="109">
        <v>771.90296600000011</v>
      </c>
      <c r="AN29" s="109">
        <v>777.43048399999998</v>
      </c>
      <c r="AO29" s="109">
        <v>802.62489200000005</v>
      </c>
      <c r="AP29" s="109">
        <v>821.76158299999997</v>
      </c>
      <c r="AQ29" s="109">
        <v>859.40844800000002</v>
      </c>
      <c r="AR29" s="89">
        <f t="shared" si="0"/>
        <v>4.5812393495644893E-2</v>
      </c>
      <c r="AS29" s="89">
        <f t="shared" si="1"/>
        <v>3.0009511798367906E-2</v>
      </c>
      <c r="AT29" s="70"/>
      <c r="AU29" s="70"/>
      <c r="AV29" s="70"/>
      <c r="AW29" s="70"/>
      <c r="AX29" s="70"/>
      <c r="AY29" s="70"/>
      <c r="AZ29" s="70"/>
      <c r="BA29" s="70"/>
      <c r="BB29" s="70"/>
      <c r="BC29" s="70"/>
      <c r="BD29" s="84"/>
      <c r="BE29" s="84"/>
      <c r="BF29" s="84"/>
      <c r="BG29" s="84"/>
      <c r="BH29" s="84"/>
      <c r="BI29" s="84"/>
      <c r="BJ29" s="84"/>
      <c r="BK29" s="84"/>
      <c r="BL29" s="84"/>
      <c r="BM29" s="84"/>
      <c r="BN29" s="84"/>
      <c r="BO29" s="84"/>
      <c r="BP29" s="84"/>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row>
    <row r="30" spans="1:92" s="111" customFormat="1" ht="12" hidden="1" customHeight="1" outlineLevel="1">
      <c r="A30" s="107" t="s">
        <v>46</v>
      </c>
      <c r="B30" s="107" t="s">
        <v>33</v>
      </c>
      <c r="C30" s="108"/>
      <c r="D30" s="109">
        <v>323.44180499999999</v>
      </c>
      <c r="E30" s="109">
        <v>353.49879999999996</v>
      </c>
      <c r="F30" s="109">
        <v>372.75858899999997</v>
      </c>
      <c r="G30" s="109">
        <v>399.85587900000002</v>
      </c>
      <c r="H30" s="109">
        <v>424.10442999999998</v>
      </c>
      <c r="I30" s="109">
        <v>456.570561</v>
      </c>
      <c r="J30" s="109">
        <v>487.59636800000004</v>
      </c>
      <c r="K30" s="109">
        <v>582.97075899999993</v>
      </c>
      <c r="L30" s="109">
        <v>873.09851400000002</v>
      </c>
      <c r="M30" s="109">
        <v>836.96993499999996</v>
      </c>
      <c r="N30" s="109">
        <v>806.91141600000003</v>
      </c>
      <c r="O30" s="109">
        <v>806.58686</v>
      </c>
      <c r="P30" s="109">
        <v>779.81528900000001</v>
      </c>
      <c r="Q30" s="109">
        <v>755.63680599999998</v>
      </c>
      <c r="R30" s="109">
        <v>724.53595199999995</v>
      </c>
      <c r="S30" s="109">
        <v>754.80328099999997</v>
      </c>
      <c r="T30" s="109">
        <v>800.59421499999996</v>
      </c>
      <c r="U30" s="109">
        <v>838.15652599999999</v>
      </c>
      <c r="V30" s="109">
        <v>918.99713099999997</v>
      </c>
      <c r="W30" s="109">
        <v>987.24947999999995</v>
      </c>
      <c r="X30" s="109">
        <v>993.90811899999994</v>
      </c>
      <c r="Y30" s="109">
        <v>940.87153000000001</v>
      </c>
      <c r="Z30" s="109">
        <v>943.06200699999999</v>
      </c>
      <c r="AA30" s="109">
        <v>901.10728700000004</v>
      </c>
      <c r="AB30" s="109">
        <v>956.40204300000005</v>
      </c>
      <c r="AC30" s="109">
        <v>1012.74028</v>
      </c>
      <c r="AD30" s="109">
        <v>996.47852999999998</v>
      </c>
      <c r="AE30" s="109">
        <v>1018.043728</v>
      </c>
      <c r="AF30" s="109">
        <v>1040.8811780000001</v>
      </c>
      <c r="AG30" s="109">
        <v>1034.35861</v>
      </c>
      <c r="AH30" s="109">
        <v>1081.5454239999999</v>
      </c>
      <c r="AI30" s="109">
        <v>1099.636984</v>
      </c>
      <c r="AJ30" s="109">
        <v>1130.3559399999999</v>
      </c>
      <c r="AK30" s="109">
        <v>1157.6001229999999</v>
      </c>
      <c r="AL30" s="109">
        <v>1208.108041</v>
      </c>
      <c r="AM30" s="109">
        <v>1255.7056950000001</v>
      </c>
      <c r="AN30" s="109">
        <v>1223.980014</v>
      </c>
      <c r="AO30" s="109">
        <v>1214.363664</v>
      </c>
      <c r="AP30" s="109">
        <v>1297.691225</v>
      </c>
      <c r="AQ30" s="109">
        <v>1356.076251</v>
      </c>
      <c r="AR30" s="89">
        <f t="shared" si="0"/>
        <v>4.4991462433600048E-2</v>
      </c>
      <c r="AS30" s="89">
        <f t="shared" si="1"/>
        <v>2.7790274560479656E-2</v>
      </c>
      <c r="AT30" s="70"/>
      <c r="AU30" s="70"/>
      <c r="AV30" s="70"/>
      <c r="AW30" s="70"/>
      <c r="AX30" s="70"/>
      <c r="AY30" s="70"/>
      <c r="AZ30" s="70"/>
      <c r="BA30" s="70"/>
      <c r="BB30" s="70"/>
      <c r="BC30" s="70"/>
      <c r="BD30" s="84"/>
      <c r="BE30" s="84"/>
      <c r="BF30" s="84"/>
      <c r="BG30" s="84"/>
      <c r="BH30" s="84"/>
      <c r="BI30" s="84"/>
      <c r="BJ30" s="84"/>
      <c r="BK30" s="84"/>
      <c r="BL30" s="84"/>
      <c r="BM30" s="84"/>
      <c r="BN30" s="84"/>
      <c r="BO30" s="84"/>
      <c r="BP30" s="84"/>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row>
    <row r="31" spans="1:92" s="111" customFormat="1" ht="12" hidden="1" customHeight="1" outlineLevel="1">
      <c r="A31" s="107" t="s">
        <v>28</v>
      </c>
      <c r="B31" s="107" t="s">
        <v>29</v>
      </c>
      <c r="C31" s="108"/>
      <c r="D31" s="109">
        <v>1.0927210000000001</v>
      </c>
      <c r="E31" s="109">
        <v>2.7459199999999999</v>
      </c>
      <c r="F31" s="109">
        <v>3.4751500000000002</v>
      </c>
      <c r="G31" s="109">
        <v>5.2699030000000002</v>
      </c>
      <c r="H31" s="109">
        <v>6.5075940000000001</v>
      </c>
      <c r="I31" s="109">
        <v>7.2058759999999999</v>
      </c>
      <c r="J31" s="109">
        <v>9.0153099999999995</v>
      </c>
      <c r="K31" s="109">
        <v>11.680539000000001</v>
      </c>
      <c r="L31" s="109">
        <v>33.154243000000001</v>
      </c>
      <c r="M31" s="109">
        <v>31.354084</v>
      </c>
      <c r="N31" s="109">
        <v>29.843266999999997</v>
      </c>
      <c r="O31" s="109">
        <v>28.011191</v>
      </c>
      <c r="P31" s="109">
        <v>27.443714</v>
      </c>
      <c r="Q31" s="109">
        <v>25.504669</v>
      </c>
      <c r="R31" s="109">
        <v>23.671530999999998</v>
      </c>
      <c r="S31" s="109">
        <v>22.046384</v>
      </c>
      <c r="T31" s="109">
        <v>22.987287999999999</v>
      </c>
      <c r="U31" s="109">
        <v>24.379054</v>
      </c>
      <c r="V31" s="109">
        <v>25.097563000000001</v>
      </c>
      <c r="W31" s="109">
        <v>24.551765</v>
      </c>
      <c r="X31" s="109">
        <v>24.320954</v>
      </c>
      <c r="Y31" s="109">
        <v>20.986533000000001</v>
      </c>
      <c r="Z31" s="109">
        <v>19.523482999999999</v>
      </c>
      <c r="AA31" s="109">
        <v>17.126450999999999</v>
      </c>
      <c r="AB31" s="109">
        <v>16.348504000000002</v>
      </c>
      <c r="AC31" s="109">
        <v>15.658192</v>
      </c>
      <c r="AD31" s="109">
        <v>14.108127</v>
      </c>
      <c r="AE31" s="109">
        <v>14.052471000000001</v>
      </c>
      <c r="AF31" s="109">
        <v>13.059760000000001</v>
      </c>
      <c r="AG31" s="109">
        <v>13.214006999999999</v>
      </c>
      <c r="AH31" s="109">
        <v>13.655918</v>
      </c>
      <c r="AI31" s="109">
        <v>12.947050999999998</v>
      </c>
      <c r="AJ31" s="109">
        <v>13.439437999999999</v>
      </c>
      <c r="AK31" s="109">
        <v>13.337557</v>
      </c>
      <c r="AL31" s="109">
        <v>13.691155999999999</v>
      </c>
      <c r="AM31" s="109">
        <v>14.878765999999999</v>
      </c>
      <c r="AN31" s="109">
        <v>14.454278</v>
      </c>
      <c r="AO31" s="109">
        <v>13.711876</v>
      </c>
      <c r="AP31" s="109">
        <v>13.945929</v>
      </c>
      <c r="AQ31" s="109">
        <v>14.914671000000002</v>
      </c>
      <c r="AR31" s="89">
        <f t="shared" si="0"/>
        <v>6.9464142546545482E-2</v>
      </c>
      <c r="AS31" s="89">
        <f t="shared" si="1"/>
        <v>1.3187956074502594E-2</v>
      </c>
      <c r="AT31" s="70"/>
      <c r="AU31" s="70"/>
      <c r="AV31" s="70"/>
      <c r="AW31" s="70"/>
      <c r="AX31" s="70"/>
      <c r="AY31" s="70"/>
      <c r="AZ31" s="70"/>
      <c r="BA31" s="70"/>
      <c r="BB31" s="70"/>
      <c r="BC31" s="70"/>
      <c r="BD31" s="84"/>
      <c r="BE31" s="84"/>
      <c r="BF31" s="84"/>
      <c r="BG31" s="84"/>
      <c r="BH31" s="84"/>
      <c r="BI31" s="84"/>
      <c r="BJ31" s="84"/>
      <c r="BK31" s="84"/>
      <c r="BL31" s="84"/>
      <c r="BM31" s="84"/>
      <c r="BN31" s="84"/>
      <c r="BO31" s="84"/>
      <c r="BP31" s="84"/>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row>
    <row r="32" spans="1:92" s="111" customFormat="1" ht="12" hidden="1" customHeight="1" outlineLevel="1">
      <c r="A32" s="107" t="s">
        <v>30</v>
      </c>
      <c r="B32" s="107" t="s">
        <v>31</v>
      </c>
      <c r="C32" s="108"/>
      <c r="D32" s="109" t="s">
        <v>96</v>
      </c>
      <c r="E32" s="109" t="s">
        <v>96</v>
      </c>
      <c r="F32" s="109" t="s">
        <v>96</v>
      </c>
      <c r="G32" s="109" t="s">
        <v>96</v>
      </c>
      <c r="H32" s="109" t="s">
        <v>96</v>
      </c>
      <c r="I32" s="109" t="s">
        <v>96</v>
      </c>
      <c r="J32" s="109" t="s">
        <v>96</v>
      </c>
      <c r="K32" s="109" t="s">
        <v>96</v>
      </c>
      <c r="L32" s="109" t="s">
        <v>96</v>
      </c>
      <c r="M32" s="109" t="s">
        <v>96</v>
      </c>
      <c r="N32" s="109" t="s">
        <v>96</v>
      </c>
      <c r="O32" s="109" t="s">
        <v>96</v>
      </c>
      <c r="P32" s="109">
        <v>20.759792000000001</v>
      </c>
      <c r="Q32" s="109">
        <v>39.021157000000002</v>
      </c>
      <c r="R32" s="109">
        <v>39.810459000000002</v>
      </c>
      <c r="S32" s="109">
        <v>36.829801000000003</v>
      </c>
      <c r="T32" s="109">
        <v>32.496316999999998</v>
      </c>
      <c r="U32" s="109">
        <v>28.971921999999999</v>
      </c>
      <c r="V32" s="109">
        <v>35.258434999999999</v>
      </c>
      <c r="W32" s="109">
        <v>49.953842000000002</v>
      </c>
      <c r="X32" s="109">
        <v>60.082966999999996</v>
      </c>
      <c r="Y32" s="109">
        <v>57.991928000000001</v>
      </c>
      <c r="Z32" s="109">
        <v>55.194890999999998</v>
      </c>
      <c r="AA32" s="109">
        <v>48.186573000000003</v>
      </c>
      <c r="AB32" s="109">
        <v>41.994964000000003</v>
      </c>
      <c r="AC32" s="109">
        <v>49.850206</v>
      </c>
      <c r="AD32" s="109">
        <v>59.527504</v>
      </c>
      <c r="AE32" s="109">
        <v>57.826067999999999</v>
      </c>
      <c r="AF32" s="109">
        <v>56.715981999999997</v>
      </c>
      <c r="AG32" s="109">
        <v>55.334864000000003</v>
      </c>
      <c r="AH32" s="109">
        <v>63.425803999999999</v>
      </c>
      <c r="AI32" s="109">
        <v>66.669692999999995</v>
      </c>
      <c r="AJ32" s="109">
        <v>72.600492000000003</v>
      </c>
      <c r="AK32" s="109">
        <v>74.952838</v>
      </c>
      <c r="AL32" s="109">
        <v>73.161614</v>
      </c>
      <c r="AM32" s="109">
        <v>70.911551000000003</v>
      </c>
      <c r="AN32" s="109">
        <v>69.612112999999994</v>
      </c>
      <c r="AO32" s="109">
        <v>82.578406000000001</v>
      </c>
      <c r="AP32" s="109">
        <v>89.448542000000003</v>
      </c>
      <c r="AQ32" s="109">
        <v>86.042159999999996</v>
      </c>
      <c r="AR32" s="89">
        <f t="shared" si="0"/>
        <v>-3.8082029330338413E-2</v>
      </c>
      <c r="AS32" s="89">
        <f t="shared" si="1"/>
        <v>4.7712227147875361E-2</v>
      </c>
      <c r="AT32" s="70"/>
      <c r="AU32" s="70"/>
      <c r="AV32" s="70"/>
      <c r="AW32" s="70"/>
      <c r="AX32" s="70"/>
      <c r="AY32" s="70"/>
      <c r="AZ32" s="70"/>
      <c r="BA32" s="70"/>
      <c r="BB32" s="70"/>
      <c r="BC32" s="70"/>
      <c r="BD32" s="84"/>
      <c r="BE32" s="84"/>
      <c r="BF32" s="84"/>
      <c r="BG32" s="84"/>
      <c r="BH32" s="84"/>
      <c r="BI32" s="84"/>
      <c r="BJ32" s="84"/>
      <c r="BK32" s="84"/>
      <c r="BL32" s="84"/>
      <c r="BM32" s="84"/>
      <c r="BN32" s="84"/>
      <c r="BO32" s="84"/>
      <c r="BP32" s="84"/>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row>
    <row r="33" spans="1:92" s="111" customFormat="1" ht="12" hidden="1" customHeight="1" outlineLevel="1">
      <c r="A33" s="104" t="s">
        <v>120</v>
      </c>
      <c r="B33" s="104" t="s">
        <v>121</v>
      </c>
      <c r="C33" s="108"/>
      <c r="D33" s="109" t="s">
        <v>96</v>
      </c>
      <c r="E33" s="109" t="s">
        <v>96</v>
      </c>
      <c r="F33" s="109" t="s">
        <v>96</v>
      </c>
      <c r="G33" s="109" t="s">
        <v>96</v>
      </c>
      <c r="H33" s="109" t="s">
        <v>96</v>
      </c>
      <c r="I33" s="109" t="s">
        <v>96</v>
      </c>
      <c r="J33" s="109" t="s">
        <v>96</v>
      </c>
      <c r="K33" s="109" t="s">
        <v>96</v>
      </c>
      <c r="L33" s="109" t="s">
        <v>96</v>
      </c>
      <c r="M33" s="109" t="s">
        <v>96</v>
      </c>
      <c r="N33" s="109" t="s">
        <v>96</v>
      </c>
      <c r="O33" s="109" t="s">
        <v>96</v>
      </c>
      <c r="P33" s="109" t="s">
        <v>96</v>
      </c>
      <c r="Q33" s="109" t="s">
        <v>96</v>
      </c>
      <c r="R33" s="109" t="s">
        <v>96</v>
      </c>
      <c r="S33" s="109" t="s">
        <v>96</v>
      </c>
      <c r="T33" s="109" t="s">
        <v>96</v>
      </c>
      <c r="U33" s="109" t="s">
        <v>96</v>
      </c>
      <c r="V33" s="109" t="s">
        <v>96</v>
      </c>
      <c r="W33" s="109" t="s">
        <v>96</v>
      </c>
      <c r="X33" s="109" t="s">
        <v>96</v>
      </c>
      <c r="Y33" s="109" t="s">
        <v>96</v>
      </c>
      <c r="Z33" s="109" t="s">
        <v>96</v>
      </c>
      <c r="AA33" s="109" t="s">
        <v>96</v>
      </c>
      <c r="AB33" s="109" t="s">
        <v>96</v>
      </c>
      <c r="AC33" s="109" t="s">
        <v>96</v>
      </c>
      <c r="AD33" s="109" t="s">
        <v>96</v>
      </c>
      <c r="AE33" s="109" t="s">
        <v>96</v>
      </c>
      <c r="AF33" s="109" t="s">
        <v>96</v>
      </c>
      <c r="AG33" s="109" t="s">
        <v>96</v>
      </c>
      <c r="AH33" s="109" t="s">
        <v>96</v>
      </c>
      <c r="AI33" s="109" t="s">
        <v>96</v>
      </c>
      <c r="AJ33" s="109" t="s">
        <v>96</v>
      </c>
      <c r="AK33" s="109" t="s">
        <v>96</v>
      </c>
      <c r="AL33" s="109" t="s">
        <v>96</v>
      </c>
      <c r="AM33" s="109" t="s">
        <v>96</v>
      </c>
      <c r="AN33" s="109" t="s">
        <v>96</v>
      </c>
      <c r="AO33" s="109" t="s">
        <v>96</v>
      </c>
      <c r="AP33" s="109">
        <v>1.976132</v>
      </c>
      <c r="AQ33" s="109">
        <v>4.0143789999999999</v>
      </c>
      <c r="AR33" s="89">
        <f t="shared" si="0"/>
        <v>1.0314326168494818</v>
      </c>
      <c r="AS33" s="89" t="str">
        <f t="shared" si="1"/>
        <v>–</v>
      </c>
      <c r="AT33" s="70"/>
      <c r="AU33" s="70"/>
      <c r="AV33" s="70"/>
      <c r="AW33" s="70"/>
      <c r="AX33" s="70"/>
      <c r="AY33" s="70"/>
      <c r="AZ33" s="70"/>
      <c r="BA33" s="70"/>
      <c r="BB33" s="70"/>
      <c r="BC33" s="70"/>
      <c r="BD33" s="84"/>
      <c r="BE33" s="84"/>
      <c r="BF33" s="84"/>
      <c r="BG33" s="84"/>
      <c r="BH33" s="84"/>
      <c r="BI33" s="84"/>
      <c r="BJ33" s="84"/>
      <c r="BK33" s="84"/>
      <c r="BL33" s="84"/>
      <c r="BM33" s="84"/>
      <c r="BN33" s="84"/>
      <c r="BO33" s="84"/>
      <c r="BP33" s="84"/>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row>
    <row r="34" spans="1:92" s="98" customFormat="1" ht="12" customHeight="1" collapsed="1">
      <c r="A34" s="116" t="s">
        <v>55</v>
      </c>
      <c r="B34" s="92" t="s">
        <v>51</v>
      </c>
      <c r="C34" s="93"/>
      <c r="D34" s="94">
        <v>566.76527999999996</v>
      </c>
      <c r="E34" s="94">
        <v>601.85747800000001</v>
      </c>
      <c r="F34" s="94">
        <v>652.26158600000008</v>
      </c>
      <c r="G34" s="94">
        <v>678.523415</v>
      </c>
      <c r="H34" s="94">
        <v>707.1837559999999</v>
      </c>
      <c r="I34" s="94">
        <v>746.98673900000006</v>
      </c>
      <c r="J34" s="94">
        <v>820.51734199999999</v>
      </c>
      <c r="K34" s="94">
        <v>858.66221600000017</v>
      </c>
      <c r="L34" s="94">
        <v>1001.7733949999999</v>
      </c>
      <c r="M34" s="94">
        <v>1085.4637250000001</v>
      </c>
      <c r="N34" s="94">
        <v>1122.509078</v>
      </c>
      <c r="O34" s="94">
        <v>1187.014085</v>
      </c>
      <c r="P34" s="94">
        <v>1224.753023</v>
      </c>
      <c r="Q34" s="94">
        <v>1285.9732490000001</v>
      </c>
      <c r="R34" s="94">
        <v>1322.0413890000002</v>
      </c>
      <c r="S34" s="94">
        <v>1362.105834</v>
      </c>
      <c r="T34" s="94">
        <v>1408.2499539999999</v>
      </c>
      <c r="U34" s="94">
        <v>1491.9217379999998</v>
      </c>
      <c r="V34" s="94">
        <v>1549.5434029999999</v>
      </c>
      <c r="W34" s="94">
        <v>1613.0806079999998</v>
      </c>
      <c r="X34" s="94">
        <v>1669.6436939999999</v>
      </c>
      <c r="Y34" s="94">
        <v>1726.0027239999999</v>
      </c>
      <c r="Z34" s="94">
        <v>1755.7254600000001</v>
      </c>
      <c r="AA34" s="94">
        <v>1814.5074800000002</v>
      </c>
      <c r="AB34" s="94">
        <v>1853.657258</v>
      </c>
      <c r="AC34" s="94">
        <v>1918.618293</v>
      </c>
      <c r="AD34" s="94">
        <v>1924.6512849999999</v>
      </c>
      <c r="AE34" s="94">
        <v>1922.1943389999999</v>
      </c>
      <c r="AF34" s="94">
        <v>1914.8620989999999</v>
      </c>
      <c r="AG34" s="94">
        <v>1929.6599379999998</v>
      </c>
      <c r="AH34" s="94">
        <v>1930.6124609999999</v>
      </c>
      <c r="AI34" s="94">
        <v>1925.5192730000001</v>
      </c>
      <c r="AJ34" s="94">
        <v>1948.7711760000002</v>
      </c>
      <c r="AK34" s="94">
        <v>1950.485846</v>
      </c>
      <c r="AL34" s="94">
        <v>1936.768378</v>
      </c>
      <c r="AM34" s="94">
        <v>1931.0913089999999</v>
      </c>
      <c r="AN34" s="94">
        <v>1908.4157290000001</v>
      </c>
      <c r="AO34" s="94">
        <v>1894.9707539999999</v>
      </c>
      <c r="AP34" s="94">
        <v>1865.0005810000002</v>
      </c>
      <c r="AQ34" s="94">
        <v>1911.979562</v>
      </c>
      <c r="AR34" s="89">
        <f t="shared" si="0"/>
        <v>2.5189794297441961E-2</v>
      </c>
      <c r="AS34" s="89">
        <f t="shared" si="1"/>
        <v>-8.5663338077502792E-4</v>
      </c>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5"/>
      <c r="CD34" s="96"/>
      <c r="CE34" s="97"/>
    </row>
    <row r="35" spans="1:92" s="115" customFormat="1" ht="25.5" hidden="1" outlineLevel="1">
      <c r="A35" s="99" t="s">
        <v>52</v>
      </c>
      <c r="B35" s="100" t="s">
        <v>49</v>
      </c>
      <c r="C35" s="80"/>
      <c r="D35" s="87">
        <v>291.24632800000001</v>
      </c>
      <c r="E35" s="87">
        <v>304.96415100000002</v>
      </c>
      <c r="F35" s="87">
        <v>328.23195099999998</v>
      </c>
      <c r="G35" s="87">
        <v>337.29803400000003</v>
      </c>
      <c r="H35" s="87">
        <v>349.23267800000002</v>
      </c>
      <c r="I35" s="87">
        <v>361.71902100000005</v>
      </c>
      <c r="J35" s="87">
        <v>398.21382399999993</v>
      </c>
      <c r="K35" s="87">
        <v>413.61420000000004</v>
      </c>
      <c r="L35" s="87">
        <v>476.98894000000001</v>
      </c>
      <c r="M35" s="87">
        <v>513.47356200000002</v>
      </c>
      <c r="N35" s="87">
        <v>526.07071299999996</v>
      </c>
      <c r="O35" s="87">
        <v>554.95471199999997</v>
      </c>
      <c r="P35" s="87">
        <v>569.343389</v>
      </c>
      <c r="Q35" s="87">
        <v>595.38626999999997</v>
      </c>
      <c r="R35" s="87">
        <v>611.44789300000002</v>
      </c>
      <c r="S35" s="87">
        <v>624.62947500000007</v>
      </c>
      <c r="T35" s="87">
        <v>636.2556669999999</v>
      </c>
      <c r="U35" s="87">
        <v>668.43840599999999</v>
      </c>
      <c r="V35" s="87">
        <v>693.66727199999991</v>
      </c>
      <c r="W35" s="87">
        <v>716.81759799999998</v>
      </c>
      <c r="X35" s="87">
        <v>734.41715199999999</v>
      </c>
      <c r="Y35" s="87">
        <v>757.474108</v>
      </c>
      <c r="Z35" s="87">
        <v>762.910664</v>
      </c>
      <c r="AA35" s="87">
        <v>787.86121100000003</v>
      </c>
      <c r="AB35" s="87">
        <v>799.80755700000009</v>
      </c>
      <c r="AC35" s="87">
        <v>830.92836399999999</v>
      </c>
      <c r="AD35" s="87">
        <v>827.6152340000001</v>
      </c>
      <c r="AE35" s="87">
        <v>826.65907000000004</v>
      </c>
      <c r="AF35" s="87">
        <v>823.91970600000002</v>
      </c>
      <c r="AG35" s="87">
        <v>824.85323399999993</v>
      </c>
      <c r="AH35" s="87">
        <v>825.35934399999996</v>
      </c>
      <c r="AI35" s="87">
        <v>803.71373299999993</v>
      </c>
      <c r="AJ35" s="87">
        <v>828.97882800000002</v>
      </c>
      <c r="AK35" s="87">
        <v>837.06314099999997</v>
      </c>
      <c r="AL35" s="87">
        <v>826.97509000000002</v>
      </c>
      <c r="AM35" s="87">
        <v>824.78198700000007</v>
      </c>
      <c r="AN35" s="87">
        <v>810.89383500000008</v>
      </c>
      <c r="AO35" s="87">
        <v>803.90594899999996</v>
      </c>
      <c r="AP35" s="87">
        <v>781.55616100000009</v>
      </c>
      <c r="AQ35" s="87">
        <v>797.40192400000001</v>
      </c>
      <c r="AR35" s="89">
        <f t="shared" si="0"/>
        <v>2.0274631294218557E-2</v>
      </c>
      <c r="AS35" s="89">
        <f t="shared" si="1"/>
        <v>-3.2111157268814223E-3</v>
      </c>
      <c r="AT35" s="70"/>
      <c r="AU35" s="70"/>
      <c r="AV35" s="70"/>
      <c r="AW35" s="70"/>
      <c r="AX35" s="70"/>
      <c r="AY35" s="70"/>
      <c r="AZ35" s="70"/>
      <c r="BA35" s="70"/>
      <c r="BB35" s="148"/>
      <c r="BC35" s="148"/>
      <c r="BD35" s="84"/>
      <c r="BE35" s="84"/>
      <c r="BF35" s="84"/>
      <c r="BG35" s="84"/>
      <c r="BH35" s="84"/>
      <c r="BI35" s="84"/>
      <c r="BJ35" s="84"/>
      <c r="BK35" s="84"/>
      <c r="BL35" s="84"/>
      <c r="BM35" s="84"/>
      <c r="BN35" s="84"/>
      <c r="BO35" s="84"/>
      <c r="BP35" s="8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row>
    <row r="36" spans="1:92" s="115" customFormat="1" ht="15.75" hidden="1" customHeight="1" outlineLevel="1">
      <c r="A36" s="102" t="s">
        <v>32</v>
      </c>
      <c r="B36" s="103" t="s">
        <v>33</v>
      </c>
      <c r="C36" s="86"/>
      <c r="D36" s="87">
        <v>275.403706</v>
      </c>
      <c r="E36" s="87">
        <v>296.39555799999999</v>
      </c>
      <c r="F36" s="87">
        <v>323.13801899999999</v>
      </c>
      <c r="G36" s="87">
        <v>339.48294399999997</v>
      </c>
      <c r="H36" s="87">
        <v>354.79036099999996</v>
      </c>
      <c r="I36" s="87">
        <v>381.80767299999997</v>
      </c>
      <c r="J36" s="87">
        <v>418.10423600000001</v>
      </c>
      <c r="K36" s="87">
        <v>439.01284000000004</v>
      </c>
      <c r="L36" s="87">
        <v>516.95042899999999</v>
      </c>
      <c r="M36" s="87">
        <v>561.45401800000002</v>
      </c>
      <c r="N36" s="87">
        <v>585.09184600000003</v>
      </c>
      <c r="O36" s="87">
        <v>618.98325699999998</v>
      </c>
      <c r="P36" s="87">
        <v>641.57692299999997</v>
      </c>
      <c r="Q36" s="87">
        <v>674.83450899999991</v>
      </c>
      <c r="R36" s="87">
        <v>691.55910399999993</v>
      </c>
      <c r="S36" s="87">
        <v>714.19685600000003</v>
      </c>
      <c r="T36" s="87">
        <v>745.62829499999998</v>
      </c>
      <c r="U36" s="87">
        <v>791.16006000000004</v>
      </c>
      <c r="V36" s="87">
        <v>819.26390399999991</v>
      </c>
      <c r="W36" s="87">
        <v>859.98456099999999</v>
      </c>
      <c r="X36" s="87">
        <v>894.24504000000002</v>
      </c>
      <c r="Y36" s="87">
        <v>923.71255599999995</v>
      </c>
      <c r="Z36" s="87">
        <v>947.25993100000005</v>
      </c>
      <c r="AA36" s="87">
        <v>976.86641699999996</v>
      </c>
      <c r="AB36" s="87">
        <v>1002.749281</v>
      </c>
      <c r="AC36" s="87">
        <v>1034.685569</v>
      </c>
      <c r="AD36" s="87">
        <v>1042.245261</v>
      </c>
      <c r="AE36" s="87">
        <v>1039.2848490000001</v>
      </c>
      <c r="AF36" s="87">
        <v>1034.7728990000001</v>
      </c>
      <c r="AG36" s="87">
        <v>1047.0995989999999</v>
      </c>
      <c r="AH36" s="87">
        <v>1046.9485239999999</v>
      </c>
      <c r="AI36" s="87">
        <v>1063.612717</v>
      </c>
      <c r="AJ36" s="87">
        <v>1060.8408399999998</v>
      </c>
      <c r="AK36" s="87">
        <v>1053.1366929999999</v>
      </c>
      <c r="AL36" s="87">
        <v>1050.712544</v>
      </c>
      <c r="AM36" s="87">
        <v>1046.479329</v>
      </c>
      <c r="AN36" s="87">
        <v>1038.6825039999999</v>
      </c>
      <c r="AO36" s="87">
        <v>1031.697707</v>
      </c>
      <c r="AP36" s="87">
        <v>1024.85655</v>
      </c>
      <c r="AQ36" s="87">
        <v>1054.9177890000001</v>
      </c>
      <c r="AR36" s="89">
        <f t="shared" si="0"/>
        <v>2.9332143117980866E-2</v>
      </c>
      <c r="AS36" s="89">
        <f t="shared" si="1"/>
        <v>8.099476263390557E-4</v>
      </c>
      <c r="AT36" s="70"/>
      <c r="AU36" s="70"/>
      <c r="AV36" s="70"/>
      <c r="AW36" s="70"/>
      <c r="AX36" s="70"/>
      <c r="AY36" s="70"/>
      <c r="AZ36" s="70"/>
      <c r="BA36" s="70"/>
      <c r="BB36" s="148"/>
      <c r="BC36" s="148"/>
      <c r="BD36" s="84"/>
      <c r="BE36" s="84"/>
      <c r="BF36" s="84"/>
      <c r="BG36" s="84"/>
      <c r="BH36" s="84"/>
      <c r="BI36" s="84"/>
      <c r="BJ36" s="84"/>
      <c r="BK36" s="84"/>
      <c r="BL36" s="84"/>
      <c r="BM36" s="84"/>
      <c r="BN36" s="84"/>
      <c r="BO36" s="84"/>
      <c r="BP36" s="8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row>
    <row r="37" spans="1:92" s="115" customFormat="1" ht="15.75" hidden="1" customHeight="1" outlineLevel="1">
      <c r="A37" s="103" t="s">
        <v>28</v>
      </c>
      <c r="B37" s="103" t="s">
        <v>29</v>
      </c>
      <c r="C37" s="86"/>
      <c r="D37" s="87">
        <v>0.11524600000000002</v>
      </c>
      <c r="E37" s="87">
        <v>0.49776900000000002</v>
      </c>
      <c r="F37" s="87">
        <v>0.89161599999999996</v>
      </c>
      <c r="G37" s="87">
        <v>1.7424369999999998</v>
      </c>
      <c r="H37" s="87">
        <v>3.1607169999999996</v>
      </c>
      <c r="I37" s="87">
        <v>3.460045</v>
      </c>
      <c r="J37" s="87">
        <v>4.1992820000000002</v>
      </c>
      <c r="K37" s="87">
        <v>6.0351759999999999</v>
      </c>
      <c r="L37" s="87">
        <v>7.8340259999999997</v>
      </c>
      <c r="M37" s="87">
        <v>10.536145000000001</v>
      </c>
      <c r="N37" s="87">
        <v>11.346519000000001</v>
      </c>
      <c r="O37" s="87">
        <v>13.076115999999999</v>
      </c>
      <c r="P37" s="87">
        <v>13.789784000000001</v>
      </c>
      <c r="Q37" s="87">
        <v>14.949757000000002</v>
      </c>
      <c r="R37" s="87">
        <v>15.597076000000001</v>
      </c>
      <c r="S37" s="87">
        <v>16.824123999999998</v>
      </c>
      <c r="T37" s="87">
        <v>18.383403999999999</v>
      </c>
      <c r="U37" s="87">
        <v>20.445124</v>
      </c>
      <c r="V37" s="87">
        <v>22.909078000000001</v>
      </c>
      <c r="W37" s="87">
        <v>21.417864999999999</v>
      </c>
      <c r="X37" s="87">
        <v>23.207309000000002</v>
      </c>
      <c r="Y37" s="87">
        <v>24.90361</v>
      </c>
      <c r="Z37" s="87">
        <v>24.092231999999999</v>
      </c>
      <c r="AA37" s="87">
        <v>26.024519999999999</v>
      </c>
      <c r="AB37" s="87">
        <v>26.080413</v>
      </c>
      <c r="AC37" s="87">
        <v>25.982976999999998</v>
      </c>
      <c r="AD37" s="87">
        <v>26.881312000000001</v>
      </c>
      <c r="AE37" s="87">
        <v>26.314038</v>
      </c>
      <c r="AF37" s="87">
        <v>26.431505000000001</v>
      </c>
      <c r="AG37" s="87">
        <v>26.870085000000003</v>
      </c>
      <c r="AH37" s="87">
        <v>25.697728999999999</v>
      </c>
      <c r="AI37" s="87">
        <v>25.942717000000002</v>
      </c>
      <c r="AJ37" s="87">
        <v>25.004228000000001</v>
      </c>
      <c r="AK37" s="87">
        <v>24.137878999999998</v>
      </c>
      <c r="AL37" s="87">
        <v>23.993853999999999</v>
      </c>
      <c r="AM37" s="87">
        <v>23.278646999999999</v>
      </c>
      <c r="AN37" s="87">
        <v>22.669654000000001</v>
      </c>
      <c r="AO37" s="87">
        <v>22.733601999999998</v>
      </c>
      <c r="AP37" s="87">
        <v>21.902426999999999</v>
      </c>
      <c r="AQ37" s="87">
        <v>21.663333999999999</v>
      </c>
      <c r="AR37" s="89">
        <f t="shared" si="0"/>
        <v>-1.0916278821520577E-2</v>
      </c>
      <c r="AS37" s="89">
        <f t="shared" si="1"/>
        <v>-2.1151324599879371E-2</v>
      </c>
      <c r="AT37" s="70"/>
      <c r="AU37" s="70"/>
      <c r="AV37" s="70"/>
      <c r="AW37" s="70"/>
      <c r="AX37" s="70"/>
      <c r="AY37" s="70"/>
      <c r="AZ37" s="70"/>
      <c r="BA37" s="70"/>
      <c r="BB37" s="70"/>
      <c r="BC37" s="70"/>
      <c r="BD37" s="84"/>
      <c r="BE37" s="84"/>
      <c r="BF37" s="84"/>
      <c r="BG37" s="84"/>
      <c r="BH37" s="84"/>
      <c r="BI37" s="84"/>
      <c r="BJ37" s="84"/>
      <c r="BK37" s="84"/>
      <c r="BL37" s="84"/>
      <c r="BM37" s="84"/>
      <c r="BN37" s="84"/>
      <c r="BO37" s="84"/>
      <c r="BP37" s="8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row>
    <row r="38" spans="1:92" s="115" customFormat="1" ht="15.75" hidden="1" customHeight="1" outlineLevel="1">
      <c r="A38" s="103" t="s">
        <v>30</v>
      </c>
      <c r="B38" s="103" t="s">
        <v>31</v>
      </c>
      <c r="C38" s="86"/>
      <c r="D38" s="87" t="s">
        <v>96</v>
      </c>
      <c r="E38" s="87" t="s">
        <v>96</v>
      </c>
      <c r="F38" s="87" t="s">
        <v>96</v>
      </c>
      <c r="G38" s="87" t="s">
        <v>96</v>
      </c>
      <c r="H38" s="87" t="s">
        <v>96</v>
      </c>
      <c r="I38" s="87" t="s">
        <v>96</v>
      </c>
      <c r="J38" s="87" t="s">
        <v>96</v>
      </c>
      <c r="K38" s="87" t="s">
        <v>96</v>
      </c>
      <c r="L38" s="87" t="s">
        <v>96</v>
      </c>
      <c r="M38" s="87" t="s">
        <v>96</v>
      </c>
      <c r="N38" s="87" t="s">
        <v>96</v>
      </c>
      <c r="O38" s="87" t="s">
        <v>96</v>
      </c>
      <c r="P38" s="87">
        <v>4.2927E-2</v>
      </c>
      <c r="Q38" s="87">
        <v>0.80271300000000001</v>
      </c>
      <c r="R38" s="87">
        <v>3.4373159999999996</v>
      </c>
      <c r="S38" s="87">
        <v>6.4553789999999998</v>
      </c>
      <c r="T38" s="87">
        <v>7.9825879999999998</v>
      </c>
      <c r="U38" s="87">
        <v>11.878147999999999</v>
      </c>
      <c r="V38" s="87">
        <v>13.703149</v>
      </c>
      <c r="W38" s="87">
        <v>14.860584000000001</v>
      </c>
      <c r="X38" s="87">
        <v>17.774193</v>
      </c>
      <c r="Y38" s="87">
        <v>19.91245</v>
      </c>
      <c r="Z38" s="87">
        <v>21.462632999999997</v>
      </c>
      <c r="AA38" s="87">
        <v>23.755331999999999</v>
      </c>
      <c r="AB38" s="87">
        <v>25.020007</v>
      </c>
      <c r="AC38" s="87">
        <v>27.021381999999999</v>
      </c>
      <c r="AD38" s="87">
        <v>27.909478</v>
      </c>
      <c r="AE38" s="87">
        <v>29.936381000000001</v>
      </c>
      <c r="AF38" s="87">
        <v>29.737988999999999</v>
      </c>
      <c r="AG38" s="87">
        <v>30.837019000000002</v>
      </c>
      <c r="AH38" s="87">
        <v>32.606864999999999</v>
      </c>
      <c r="AI38" s="87">
        <v>32.250104999999998</v>
      </c>
      <c r="AJ38" s="87">
        <v>33.947279999999999</v>
      </c>
      <c r="AK38" s="87">
        <v>36.148133000000001</v>
      </c>
      <c r="AL38" s="87">
        <v>35.086889999999997</v>
      </c>
      <c r="AM38" s="87">
        <v>36.551346000000002</v>
      </c>
      <c r="AN38" s="87">
        <v>36.169736</v>
      </c>
      <c r="AO38" s="87">
        <v>36.633496000000001</v>
      </c>
      <c r="AP38" s="87">
        <v>36.685442999999999</v>
      </c>
      <c r="AQ38" s="87">
        <v>37.957996999999999</v>
      </c>
      <c r="AR38" s="89">
        <f t="shared" si="0"/>
        <v>3.4688254957150159E-2</v>
      </c>
      <c r="AS38" s="89">
        <f t="shared" si="1"/>
        <v>2.1477667858826089E-2</v>
      </c>
      <c r="AT38" s="70"/>
      <c r="AU38" s="70"/>
      <c r="AV38" s="70"/>
      <c r="AW38" s="70"/>
      <c r="AX38" s="70"/>
      <c r="AY38" s="70"/>
      <c r="AZ38" s="70"/>
      <c r="BA38" s="70"/>
      <c r="BB38" s="70"/>
      <c r="BC38" s="70"/>
      <c r="BD38" s="84"/>
      <c r="BE38" s="84"/>
      <c r="BF38" s="84"/>
      <c r="BG38" s="84"/>
      <c r="BH38" s="84"/>
      <c r="BI38" s="84"/>
      <c r="BJ38" s="84"/>
      <c r="BK38" s="84"/>
      <c r="BL38" s="84"/>
      <c r="BM38" s="84"/>
      <c r="BN38" s="84"/>
      <c r="BO38" s="84"/>
      <c r="BP38" s="8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s="115" customFormat="1" ht="15.75" hidden="1" customHeight="1" outlineLevel="1">
      <c r="A39" s="104" t="s">
        <v>120</v>
      </c>
      <c r="B39" s="104" t="s">
        <v>121</v>
      </c>
      <c r="C39" s="86"/>
      <c r="D39" s="87" t="s">
        <v>96</v>
      </c>
      <c r="E39" s="87" t="s">
        <v>96</v>
      </c>
      <c r="F39" s="87" t="s">
        <v>96</v>
      </c>
      <c r="G39" s="87" t="s">
        <v>96</v>
      </c>
      <c r="H39" s="87" t="s">
        <v>96</v>
      </c>
      <c r="I39" s="87" t="s">
        <v>96</v>
      </c>
      <c r="J39" s="87" t="s">
        <v>96</v>
      </c>
      <c r="K39" s="87" t="s">
        <v>96</v>
      </c>
      <c r="L39" s="87" t="s">
        <v>96</v>
      </c>
      <c r="M39" s="87" t="s">
        <v>96</v>
      </c>
      <c r="N39" s="87" t="s">
        <v>96</v>
      </c>
      <c r="O39" s="87" t="s">
        <v>96</v>
      </c>
      <c r="P39" s="87" t="s">
        <v>96</v>
      </c>
      <c r="Q39" s="87" t="s">
        <v>96</v>
      </c>
      <c r="R39" s="87" t="s">
        <v>96</v>
      </c>
      <c r="S39" s="87" t="s">
        <v>96</v>
      </c>
      <c r="T39" s="87" t="s">
        <v>96</v>
      </c>
      <c r="U39" s="87" t="s">
        <v>96</v>
      </c>
      <c r="V39" s="87" t="s">
        <v>96</v>
      </c>
      <c r="W39" s="87" t="s">
        <v>96</v>
      </c>
      <c r="X39" s="87" t="s">
        <v>96</v>
      </c>
      <c r="Y39" s="87" t="s">
        <v>96</v>
      </c>
      <c r="Z39" s="87" t="s">
        <v>96</v>
      </c>
      <c r="AA39" s="87" t="s">
        <v>96</v>
      </c>
      <c r="AB39" s="87" t="s">
        <v>96</v>
      </c>
      <c r="AC39" s="87" t="s">
        <v>96</v>
      </c>
      <c r="AD39" s="87" t="s">
        <v>96</v>
      </c>
      <c r="AE39" s="87" t="s">
        <v>96</v>
      </c>
      <c r="AF39" s="87" t="s">
        <v>96</v>
      </c>
      <c r="AG39" s="87" t="s">
        <v>96</v>
      </c>
      <c r="AH39" s="87" t="s">
        <v>96</v>
      </c>
      <c r="AI39" s="87" t="s">
        <v>96</v>
      </c>
      <c r="AJ39" s="87" t="s">
        <v>96</v>
      </c>
      <c r="AK39" s="87" t="s">
        <v>96</v>
      </c>
      <c r="AL39" s="87" t="s">
        <v>96</v>
      </c>
      <c r="AM39" s="87" t="s">
        <v>96</v>
      </c>
      <c r="AN39" s="87" t="s">
        <v>96</v>
      </c>
      <c r="AO39" s="87" t="s">
        <v>96</v>
      </c>
      <c r="AP39" s="87" t="s">
        <v>96</v>
      </c>
      <c r="AQ39" s="87">
        <v>3.8517999999999997E-2</v>
      </c>
      <c r="AR39" s="89" t="str">
        <f t="shared" si="0"/>
        <v>–</v>
      </c>
      <c r="AS39" s="89" t="str">
        <f t="shared" si="1"/>
        <v>–</v>
      </c>
      <c r="AT39" s="70"/>
      <c r="AU39" s="70"/>
      <c r="AV39" s="70"/>
      <c r="AW39" s="70"/>
      <c r="AX39" s="70"/>
      <c r="AY39" s="70"/>
      <c r="AZ39" s="70"/>
      <c r="BA39" s="70"/>
      <c r="BB39" s="70"/>
      <c r="BC39" s="70"/>
      <c r="BD39" s="84"/>
      <c r="BE39" s="84"/>
      <c r="BF39" s="84"/>
      <c r="BG39" s="84"/>
      <c r="BH39" s="84"/>
      <c r="BI39" s="84"/>
      <c r="BJ39" s="84"/>
      <c r="BK39" s="84"/>
      <c r="BL39" s="84"/>
      <c r="BM39" s="84"/>
      <c r="BN39" s="84"/>
      <c r="BO39" s="84"/>
      <c r="BP39" s="8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row>
    <row r="40" spans="1:92" s="115" customFormat="1" ht="38.25" collapsed="1">
      <c r="A40" s="105" t="s">
        <v>76</v>
      </c>
      <c r="B40" s="106" t="s">
        <v>75</v>
      </c>
      <c r="C40" s="117" t="s">
        <v>66</v>
      </c>
      <c r="D40" s="87">
        <v>281.45661800000005</v>
      </c>
      <c r="E40" s="87">
        <v>312.07582500000001</v>
      </c>
      <c r="F40" s="87">
        <v>328.23632400000002</v>
      </c>
      <c r="G40" s="87">
        <v>345.50405999999998</v>
      </c>
      <c r="H40" s="87">
        <v>364.95262500000007</v>
      </c>
      <c r="I40" s="87">
        <v>387.24165199999999</v>
      </c>
      <c r="J40" s="87">
        <v>409.67357199999998</v>
      </c>
      <c r="K40" s="87">
        <v>437.80393199999997</v>
      </c>
      <c r="L40" s="87">
        <v>533.50158599999997</v>
      </c>
      <c r="M40" s="87">
        <v>584.74769600000002</v>
      </c>
      <c r="N40" s="87">
        <v>620.07993900000008</v>
      </c>
      <c r="O40" s="87">
        <v>648.05303400000003</v>
      </c>
      <c r="P40" s="87">
        <v>690.34809100000007</v>
      </c>
      <c r="Q40" s="87">
        <v>726.76339399999995</v>
      </c>
      <c r="R40" s="87">
        <v>768.37456900000006</v>
      </c>
      <c r="S40" s="87">
        <v>806.93981900000006</v>
      </c>
      <c r="T40" s="87">
        <v>856.28745600000002</v>
      </c>
      <c r="U40" s="87">
        <v>912.8020419999998</v>
      </c>
      <c r="V40" s="87">
        <v>973.36290299999996</v>
      </c>
      <c r="W40" s="87">
        <v>1025.1746599999999</v>
      </c>
      <c r="X40" s="87">
        <v>1086.961485</v>
      </c>
      <c r="Y40" s="87">
        <v>1127.8112190000002</v>
      </c>
      <c r="Z40" s="87">
        <v>1160.7780700000001</v>
      </c>
      <c r="AA40" s="87">
        <v>1194.7600279999999</v>
      </c>
      <c r="AB40" s="87">
        <v>1236.33521</v>
      </c>
      <c r="AC40" s="87">
        <v>1250.970292</v>
      </c>
      <c r="AD40" s="87">
        <v>1263.031561</v>
      </c>
      <c r="AE40" s="87">
        <v>1270.1752779999999</v>
      </c>
      <c r="AF40" s="87">
        <v>1270.8471460000001</v>
      </c>
      <c r="AG40" s="87">
        <v>1292.328368</v>
      </c>
      <c r="AH40" s="87">
        <v>1302.671157</v>
      </c>
      <c r="AI40" s="87">
        <v>1306.6473450000001</v>
      </c>
      <c r="AJ40" s="87">
        <v>1331.3965720000001</v>
      </c>
      <c r="AK40" s="87">
        <v>1347.3969479999998</v>
      </c>
      <c r="AL40" s="87">
        <v>1345.0100709999999</v>
      </c>
      <c r="AM40" s="87">
        <v>1350.600097</v>
      </c>
      <c r="AN40" s="87">
        <v>1340.2843849999999</v>
      </c>
      <c r="AO40" s="87">
        <v>1336.101242</v>
      </c>
      <c r="AP40" s="87">
        <v>1320.6215319999999</v>
      </c>
      <c r="AQ40" s="87">
        <v>1321.0772569999999</v>
      </c>
      <c r="AR40" s="89">
        <f t="shared" si="0"/>
        <v>3.4508372683418392E-4</v>
      </c>
      <c r="AS40" s="89">
        <f t="shared" si="1"/>
        <v>2.2399351215394176E-3</v>
      </c>
      <c r="AT40" s="70"/>
      <c r="AU40" s="70"/>
      <c r="AV40" s="70"/>
      <c r="AW40" s="70"/>
      <c r="AX40" s="70"/>
      <c r="AY40" s="70"/>
      <c r="AZ40" s="70"/>
      <c r="BA40" s="70"/>
      <c r="BB40" s="70"/>
      <c r="BC40" s="70"/>
      <c r="BD40" s="84"/>
      <c r="BE40" s="84"/>
      <c r="BF40" s="84"/>
      <c r="BG40" s="84"/>
      <c r="BH40" s="84"/>
      <c r="BI40" s="84"/>
      <c r="BJ40" s="84"/>
      <c r="BK40" s="84"/>
      <c r="BL40" s="84"/>
      <c r="BM40" s="84"/>
      <c r="BN40" s="84"/>
      <c r="BO40" s="84"/>
      <c r="BP40" s="8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row>
    <row r="41" spans="1:92" s="111" customFormat="1" hidden="1" outlineLevel="1">
      <c r="A41" s="107" t="s">
        <v>47</v>
      </c>
      <c r="B41" s="107" t="s">
        <v>48</v>
      </c>
      <c r="C41" s="108"/>
      <c r="D41" s="109">
        <v>160.019159</v>
      </c>
      <c r="E41" s="109">
        <v>173.54242400000001</v>
      </c>
      <c r="F41" s="109">
        <v>181.41262700000001</v>
      </c>
      <c r="G41" s="109">
        <v>190.49822399999999</v>
      </c>
      <c r="H41" s="109">
        <v>201.16589000000002</v>
      </c>
      <c r="I41" s="109">
        <v>211.382565</v>
      </c>
      <c r="J41" s="109">
        <v>223.84549299999998</v>
      </c>
      <c r="K41" s="109">
        <v>237.91711999999998</v>
      </c>
      <c r="L41" s="109">
        <v>269.98005699999999</v>
      </c>
      <c r="M41" s="109">
        <v>292.25364400000001</v>
      </c>
      <c r="N41" s="109">
        <v>308.05792300000002</v>
      </c>
      <c r="O41" s="109">
        <v>320.50449699999996</v>
      </c>
      <c r="P41" s="109">
        <v>337.98086799999999</v>
      </c>
      <c r="Q41" s="109">
        <v>354.632046</v>
      </c>
      <c r="R41" s="109">
        <v>372.51909799999999</v>
      </c>
      <c r="S41" s="109">
        <v>386.40843699999999</v>
      </c>
      <c r="T41" s="109">
        <v>401.41325699999999</v>
      </c>
      <c r="U41" s="109">
        <v>421.47631200000001</v>
      </c>
      <c r="V41" s="109">
        <v>449.40229699999998</v>
      </c>
      <c r="W41" s="109">
        <v>469.34153800000001</v>
      </c>
      <c r="X41" s="109">
        <v>489.90681499999999</v>
      </c>
      <c r="Y41" s="109">
        <v>507.44904300000002</v>
      </c>
      <c r="Z41" s="109">
        <v>514.90638100000001</v>
      </c>
      <c r="AA41" s="109">
        <v>528.53868499999999</v>
      </c>
      <c r="AB41" s="109">
        <v>542.65842399999997</v>
      </c>
      <c r="AC41" s="109">
        <v>549.83719000000008</v>
      </c>
      <c r="AD41" s="109">
        <v>550.93457899999999</v>
      </c>
      <c r="AE41" s="109">
        <v>555.09947499999998</v>
      </c>
      <c r="AF41" s="109">
        <v>556.11887400000001</v>
      </c>
      <c r="AG41" s="109">
        <v>559.18005200000005</v>
      </c>
      <c r="AH41" s="109">
        <v>564.92697100000009</v>
      </c>
      <c r="AI41" s="109">
        <v>553.59549900000002</v>
      </c>
      <c r="AJ41" s="109">
        <v>576.08737400000007</v>
      </c>
      <c r="AK41" s="109">
        <v>589.87590599999999</v>
      </c>
      <c r="AL41" s="109">
        <v>583.79387800000006</v>
      </c>
      <c r="AM41" s="109">
        <v>585.163633</v>
      </c>
      <c r="AN41" s="109">
        <v>576.88026400000001</v>
      </c>
      <c r="AO41" s="109">
        <v>574.28979400000003</v>
      </c>
      <c r="AP41" s="109">
        <v>557.78838199999996</v>
      </c>
      <c r="AQ41" s="109">
        <v>556.68913099999997</v>
      </c>
      <c r="AR41" s="89">
        <f t="shared" si="0"/>
        <v>-1.9707312584362527E-3</v>
      </c>
      <c r="AS41" s="89">
        <f t="shared" si="1"/>
        <v>-2.5322292639736366E-4</v>
      </c>
      <c r="AT41" s="70"/>
      <c r="AU41" s="70"/>
      <c r="AV41" s="70"/>
      <c r="AW41" s="70"/>
      <c r="AX41" s="70"/>
      <c r="AY41" s="70"/>
      <c r="AZ41" s="70"/>
      <c r="BA41" s="70"/>
      <c r="BB41" s="70"/>
      <c r="BC41" s="70"/>
      <c r="BD41" s="84"/>
      <c r="BE41" s="84"/>
      <c r="BF41" s="84"/>
      <c r="BG41" s="84"/>
      <c r="BH41" s="84"/>
      <c r="BI41" s="84"/>
      <c r="BJ41" s="84"/>
      <c r="BK41" s="84"/>
      <c r="BL41" s="84"/>
      <c r="BM41" s="84"/>
      <c r="BN41" s="84"/>
      <c r="BO41" s="84"/>
      <c r="BP41" s="84"/>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row>
    <row r="42" spans="1:92" s="111" customFormat="1" hidden="1" outlineLevel="1">
      <c r="A42" s="107" t="s">
        <v>46</v>
      </c>
      <c r="B42" s="107" t="s">
        <v>33</v>
      </c>
      <c r="C42" s="108"/>
      <c r="D42" s="109">
        <v>121.42305899999999</v>
      </c>
      <c r="E42" s="109">
        <v>138.472387</v>
      </c>
      <c r="F42" s="109">
        <v>146.67772099999999</v>
      </c>
      <c r="G42" s="109">
        <v>154.60007899999999</v>
      </c>
      <c r="H42" s="109">
        <v>163.08747</v>
      </c>
      <c r="I42" s="109">
        <v>175.01546400000001</v>
      </c>
      <c r="J42" s="109">
        <v>184.91853700000001</v>
      </c>
      <c r="K42" s="109">
        <v>198.285673</v>
      </c>
      <c r="L42" s="109">
        <v>257.98381699999999</v>
      </c>
      <c r="M42" s="109">
        <v>285.21161799999999</v>
      </c>
      <c r="N42" s="109">
        <v>303.75876399999999</v>
      </c>
      <c r="O42" s="109">
        <v>317.91475100000002</v>
      </c>
      <c r="P42" s="109">
        <v>342.06124199999999</v>
      </c>
      <c r="Q42" s="109">
        <v>360.53664800000001</v>
      </c>
      <c r="R42" s="109">
        <v>381.17135300000001</v>
      </c>
      <c r="S42" s="109">
        <v>402.11406600000004</v>
      </c>
      <c r="T42" s="109">
        <v>433.88680799999997</v>
      </c>
      <c r="U42" s="109">
        <v>465.77285899999998</v>
      </c>
      <c r="V42" s="109">
        <v>494.16802299999995</v>
      </c>
      <c r="W42" s="109">
        <v>526.46375599999999</v>
      </c>
      <c r="X42" s="109">
        <v>563.21290799999997</v>
      </c>
      <c r="Y42" s="109">
        <v>583.83229800000004</v>
      </c>
      <c r="Z42" s="109">
        <v>608.65947600000004</v>
      </c>
      <c r="AA42" s="109">
        <v>625.36851999999999</v>
      </c>
      <c r="AB42" s="109">
        <v>651.68354299999999</v>
      </c>
      <c r="AC42" s="109">
        <v>658.54806200000007</v>
      </c>
      <c r="AD42" s="109">
        <v>668.155034</v>
      </c>
      <c r="AE42" s="109">
        <v>669.86928899999998</v>
      </c>
      <c r="AF42" s="109">
        <v>670.21538099999998</v>
      </c>
      <c r="AG42" s="109">
        <v>687.36215100000004</v>
      </c>
      <c r="AH42" s="109">
        <v>691.38605100000007</v>
      </c>
      <c r="AI42" s="109">
        <v>706.87356</v>
      </c>
      <c r="AJ42" s="109">
        <v>707.17837899999995</v>
      </c>
      <c r="AK42" s="109">
        <v>707.90461600000003</v>
      </c>
      <c r="AL42" s="109">
        <v>712.85024999999996</v>
      </c>
      <c r="AM42" s="109">
        <v>716.21450499999992</v>
      </c>
      <c r="AN42" s="109">
        <v>714.51232900000002</v>
      </c>
      <c r="AO42" s="109">
        <v>713.01951499999996</v>
      </c>
      <c r="AP42" s="109">
        <v>714.05929700000002</v>
      </c>
      <c r="AQ42" s="109">
        <v>716.28906899999993</v>
      </c>
      <c r="AR42" s="89">
        <f t="shared" si="0"/>
        <v>3.1226706372536896E-3</v>
      </c>
      <c r="AS42" s="89">
        <f t="shared" si="1"/>
        <v>4.1533744682108239E-3</v>
      </c>
      <c r="AT42" s="70"/>
      <c r="AU42" s="70"/>
      <c r="AV42" s="70"/>
      <c r="AW42" s="70"/>
      <c r="AX42" s="70"/>
      <c r="AY42" s="70"/>
      <c r="AZ42" s="70"/>
      <c r="BA42" s="70"/>
      <c r="BB42" s="70"/>
      <c r="BC42" s="70"/>
      <c r="BD42" s="84"/>
      <c r="BE42" s="84"/>
      <c r="BF42" s="84"/>
      <c r="BG42" s="84"/>
      <c r="BH42" s="84"/>
      <c r="BI42" s="84"/>
      <c r="BJ42" s="84"/>
      <c r="BK42" s="84"/>
      <c r="BL42" s="84"/>
      <c r="BM42" s="84"/>
      <c r="BN42" s="84"/>
      <c r="BO42" s="84"/>
      <c r="BP42" s="84"/>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row>
    <row r="43" spans="1:92" s="111" customFormat="1" hidden="1" outlineLevel="1">
      <c r="A43" s="107" t="s">
        <v>28</v>
      </c>
      <c r="B43" s="107" t="s">
        <v>29</v>
      </c>
      <c r="C43" s="108"/>
      <c r="D43" s="109">
        <v>1.44E-2</v>
      </c>
      <c r="E43" s="109">
        <v>6.1014000000000006E-2</v>
      </c>
      <c r="F43" s="109">
        <v>0.14597599999999999</v>
      </c>
      <c r="G43" s="109">
        <v>0.40575699999999998</v>
      </c>
      <c r="H43" s="109">
        <v>0.69926500000000003</v>
      </c>
      <c r="I43" s="109">
        <v>0.84362300000000001</v>
      </c>
      <c r="J43" s="109">
        <v>0.90954200000000007</v>
      </c>
      <c r="K43" s="109">
        <v>1.6011389999999999</v>
      </c>
      <c r="L43" s="109">
        <v>5.537712</v>
      </c>
      <c r="M43" s="109">
        <v>7.2824340000000003</v>
      </c>
      <c r="N43" s="109">
        <v>8.2632519999999996</v>
      </c>
      <c r="O43" s="109">
        <v>9.6337860000000006</v>
      </c>
      <c r="P43" s="109">
        <v>10.290139</v>
      </c>
      <c r="Q43" s="109">
        <v>11.295484999999999</v>
      </c>
      <c r="R43" s="109">
        <v>12.26266</v>
      </c>
      <c r="S43" s="109">
        <v>13.220148</v>
      </c>
      <c r="T43" s="109">
        <v>14.434386</v>
      </c>
      <c r="U43" s="109">
        <v>15.798301</v>
      </c>
      <c r="V43" s="109">
        <v>18.223617000000001</v>
      </c>
      <c r="W43" s="109">
        <v>16.902892999999999</v>
      </c>
      <c r="X43" s="109">
        <v>18.666613000000002</v>
      </c>
      <c r="Y43" s="109">
        <v>19.831299000000001</v>
      </c>
      <c r="Z43" s="109">
        <v>18.996364</v>
      </c>
      <c r="AA43" s="109">
        <v>20.697783999999999</v>
      </c>
      <c r="AB43" s="109">
        <v>20.702638999999998</v>
      </c>
      <c r="AC43" s="109">
        <v>20.332574999999999</v>
      </c>
      <c r="AD43" s="109">
        <v>20.720041000000002</v>
      </c>
      <c r="AE43" s="109">
        <v>20.034241000000002</v>
      </c>
      <c r="AF43" s="109">
        <v>19.658180000000002</v>
      </c>
      <c r="AG43" s="109">
        <v>19.948889000000001</v>
      </c>
      <c r="AH43" s="109">
        <v>18.993689</v>
      </c>
      <c r="AI43" s="109">
        <v>18.832715999999998</v>
      </c>
      <c r="AJ43" s="109">
        <v>19.012185000000002</v>
      </c>
      <c r="AK43" s="109">
        <v>18.514122</v>
      </c>
      <c r="AL43" s="109">
        <v>18.407271999999999</v>
      </c>
      <c r="AM43" s="109">
        <v>17.648056</v>
      </c>
      <c r="AN43" s="109">
        <v>17.532114</v>
      </c>
      <c r="AO43" s="109">
        <v>17.06934</v>
      </c>
      <c r="AP43" s="109">
        <v>17.017783999999999</v>
      </c>
      <c r="AQ43" s="109">
        <v>16.258102999999998</v>
      </c>
      <c r="AR43" s="89">
        <f t="shared" si="0"/>
        <v>-4.4640418517475633E-2</v>
      </c>
      <c r="AS43" s="89">
        <f t="shared" si="1"/>
        <v>-2.0066782435982582E-2</v>
      </c>
      <c r="AT43" s="70"/>
      <c r="AU43" s="70"/>
      <c r="AV43" s="70"/>
      <c r="AW43" s="70"/>
      <c r="AX43" s="70"/>
      <c r="AY43" s="70"/>
      <c r="AZ43" s="70"/>
      <c r="BA43" s="70"/>
      <c r="BB43" s="70"/>
      <c r="BC43" s="70"/>
      <c r="BD43" s="84"/>
      <c r="BE43" s="84"/>
      <c r="BF43" s="84"/>
      <c r="BG43" s="84"/>
      <c r="BH43" s="84"/>
      <c r="BI43" s="84"/>
      <c r="BJ43" s="84"/>
      <c r="BK43" s="84"/>
      <c r="BL43" s="84"/>
      <c r="BM43" s="84"/>
      <c r="BN43" s="84"/>
      <c r="BO43" s="84"/>
      <c r="BP43" s="84"/>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row>
    <row r="44" spans="1:92" s="111" customFormat="1" hidden="1" outlineLevel="1">
      <c r="A44" s="107" t="s">
        <v>30</v>
      </c>
      <c r="B44" s="107" t="s">
        <v>31</v>
      </c>
      <c r="C44" s="108"/>
      <c r="D44" s="109" t="s">
        <v>96</v>
      </c>
      <c r="E44" s="109" t="s">
        <v>96</v>
      </c>
      <c r="F44" s="109" t="s">
        <v>96</v>
      </c>
      <c r="G44" s="109" t="s">
        <v>96</v>
      </c>
      <c r="H44" s="109" t="s">
        <v>96</v>
      </c>
      <c r="I44" s="109" t="s">
        <v>96</v>
      </c>
      <c r="J44" s="109" t="s">
        <v>96</v>
      </c>
      <c r="K44" s="109" t="s">
        <v>96</v>
      </c>
      <c r="L44" s="109" t="s">
        <v>96</v>
      </c>
      <c r="M44" s="109" t="s">
        <v>96</v>
      </c>
      <c r="N44" s="109" t="s">
        <v>96</v>
      </c>
      <c r="O44" s="109" t="s">
        <v>96</v>
      </c>
      <c r="P44" s="109">
        <v>1.5841999999999998E-2</v>
      </c>
      <c r="Q44" s="109">
        <v>0.29921500000000001</v>
      </c>
      <c r="R44" s="109">
        <v>2.4214579999999999</v>
      </c>
      <c r="S44" s="109">
        <v>5.1971679999999996</v>
      </c>
      <c r="T44" s="109">
        <v>6.5530049999999997</v>
      </c>
      <c r="U44" s="109">
        <v>9.7545699999999993</v>
      </c>
      <c r="V44" s="109">
        <v>11.568966</v>
      </c>
      <c r="W44" s="109">
        <v>12.466473000000001</v>
      </c>
      <c r="X44" s="109">
        <v>15.175148999999999</v>
      </c>
      <c r="Y44" s="109">
        <v>16.698578999999999</v>
      </c>
      <c r="Z44" s="109">
        <v>18.215848999999999</v>
      </c>
      <c r="AA44" s="109">
        <v>20.155038999999999</v>
      </c>
      <c r="AB44" s="109">
        <v>21.290604999999999</v>
      </c>
      <c r="AC44" s="109">
        <v>22.252465000000001</v>
      </c>
      <c r="AD44" s="109">
        <v>23.221907000000002</v>
      </c>
      <c r="AE44" s="109">
        <v>25.172272</v>
      </c>
      <c r="AF44" s="109">
        <v>24.854710000000001</v>
      </c>
      <c r="AG44" s="109">
        <v>25.837275999999999</v>
      </c>
      <c r="AH44" s="109">
        <v>27.364446000000001</v>
      </c>
      <c r="AI44" s="109">
        <v>27.345569999999999</v>
      </c>
      <c r="AJ44" s="109">
        <v>29.118634</v>
      </c>
      <c r="AK44" s="109">
        <v>31.102304</v>
      </c>
      <c r="AL44" s="109">
        <v>29.958672</v>
      </c>
      <c r="AM44" s="109">
        <v>31.573903000000001</v>
      </c>
      <c r="AN44" s="109">
        <v>31.359677999999999</v>
      </c>
      <c r="AO44" s="109">
        <v>31.722594000000001</v>
      </c>
      <c r="AP44" s="109">
        <v>31.756069</v>
      </c>
      <c r="AQ44" s="109">
        <v>31.802436</v>
      </c>
      <c r="AR44" s="89">
        <f t="shared" si="0"/>
        <v>1.4600988554345328E-3</v>
      </c>
      <c r="AS44" s="89">
        <f t="shared" si="1"/>
        <v>2.1582879436588619E-2</v>
      </c>
      <c r="AT44" s="70"/>
      <c r="AU44" s="70"/>
      <c r="AV44" s="70"/>
      <c r="AW44" s="70"/>
      <c r="AX44" s="70"/>
      <c r="AY44" s="70"/>
      <c r="AZ44" s="70"/>
      <c r="BA44" s="70"/>
      <c r="BB44" s="70"/>
      <c r="BC44" s="70"/>
      <c r="BD44" s="84"/>
      <c r="BE44" s="84"/>
      <c r="BF44" s="84"/>
      <c r="BG44" s="84"/>
      <c r="BH44" s="84"/>
      <c r="BI44" s="84"/>
      <c r="BJ44" s="84"/>
      <c r="BK44" s="84"/>
      <c r="BL44" s="84"/>
      <c r="BM44" s="84"/>
      <c r="BN44" s="84"/>
      <c r="BO44" s="84"/>
      <c r="BP44" s="84"/>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row>
    <row r="45" spans="1:92" s="111" customFormat="1" hidden="1" outlineLevel="1">
      <c r="A45" s="104" t="s">
        <v>120</v>
      </c>
      <c r="B45" s="104" t="s">
        <v>121</v>
      </c>
      <c r="C45" s="108"/>
      <c r="D45" s="109" t="s">
        <v>96</v>
      </c>
      <c r="E45" s="109" t="s">
        <v>96</v>
      </c>
      <c r="F45" s="109" t="s">
        <v>96</v>
      </c>
      <c r="G45" s="109" t="s">
        <v>96</v>
      </c>
      <c r="H45" s="109" t="s">
        <v>96</v>
      </c>
      <c r="I45" s="109" t="s">
        <v>96</v>
      </c>
      <c r="J45" s="109" t="s">
        <v>96</v>
      </c>
      <c r="K45" s="109" t="s">
        <v>96</v>
      </c>
      <c r="L45" s="109" t="s">
        <v>96</v>
      </c>
      <c r="M45" s="109" t="s">
        <v>96</v>
      </c>
      <c r="N45" s="109" t="s">
        <v>96</v>
      </c>
      <c r="O45" s="109" t="s">
        <v>96</v>
      </c>
      <c r="P45" s="109" t="s">
        <v>96</v>
      </c>
      <c r="Q45" s="109" t="s">
        <v>96</v>
      </c>
      <c r="R45" s="109" t="s">
        <v>96</v>
      </c>
      <c r="S45" s="109" t="s">
        <v>96</v>
      </c>
      <c r="T45" s="109" t="s">
        <v>96</v>
      </c>
      <c r="U45" s="109" t="s">
        <v>96</v>
      </c>
      <c r="V45" s="109" t="s">
        <v>96</v>
      </c>
      <c r="W45" s="109" t="s">
        <v>96</v>
      </c>
      <c r="X45" s="109" t="s">
        <v>96</v>
      </c>
      <c r="Y45" s="109" t="s">
        <v>96</v>
      </c>
      <c r="Z45" s="109" t="s">
        <v>96</v>
      </c>
      <c r="AA45" s="109" t="s">
        <v>96</v>
      </c>
      <c r="AB45" s="109" t="s">
        <v>96</v>
      </c>
      <c r="AC45" s="109" t="s">
        <v>96</v>
      </c>
      <c r="AD45" s="109" t="s">
        <v>96</v>
      </c>
      <c r="AE45" s="109" t="s">
        <v>96</v>
      </c>
      <c r="AF45" s="109" t="s">
        <v>96</v>
      </c>
      <c r="AG45" s="109" t="s">
        <v>96</v>
      </c>
      <c r="AH45" s="109" t="s">
        <v>96</v>
      </c>
      <c r="AI45" s="109" t="s">
        <v>96</v>
      </c>
      <c r="AJ45" s="109" t="s">
        <v>96</v>
      </c>
      <c r="AK45" s="109" t="s">
        <v>96</v>
      </c>
      <c r="AL45" s="109" t="s">
        <v>96</v>
      </c>
      <c r="AM45" s="109" t="s">
        <v>96</v>
      </c>
      <c r="AN45" s="109" t="s">
        <v>96</v>
      </c>
      <c r="AO45" s="109" t="s">
        <v>96</v>
      </c>
      <c r="AP45" s="109" t="s">
        <v>96</v>
      </c>
      <c r="AQ45" s="109">
        <v>3.8517999999999997E-2</v>
      </c>
      <c r="AR45" s="89" t="str">
        <f t="shared" si="0"/>
        <v>–</v>
      </c>
      <c r="AS45" s="89" t="str">
        <f t="shared" si="1"/>
        <v>–</v>
      </c>
      <c r="AT45" s="70"/>
      <c r="AU45" s="70"/>
      <c r="AV45" s="70"/>
      <c r="AW45" s="70"/>
      <c r="AX45" s="70"/>
      <c r="AY45" s="70"/>
      <c r="AZ45" s="70"/>
      <c r="BA45" s="70"/>
      <c r="BB45" s="70"/>
      <c r="BC45" s="70"/>
      <c r="BD45" s="84"/>
      <c r="BE45" s="84"/>
      <c r="BF45" s="84"/>
      <c r="BG45" s="84"/>
      <c r="BH45" s="84"/>
      <c r="BI45" s="84"/>
      <c r="BJ45" s="84"/>
      <c r="BK45" s="84"/>
      <c r="BL45" s="84"/>
      <c r="BM45" s="84"/>
      <c r="BN45" s="84"/>
      <c r="BO45" s="84"/>
      <c r="BP45" s="84"/>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row>
    <row r="46" spans="1:92" s="115" customFormat="1" ht="25.5" collapsed="1">
      <c r="A46" s="118" t="s">
        <v>125</v>
      </c>
      <c r="B46" s="119" t="s">
        <v>88</v>
      </c>
      <c r="C46" s="117" t="s">
        <v>66</v>
      </c>
      <c r="D46" s="87">
        <v>149.26380399999999</v>
      </c>
      <c r="E46" s="87">
        <v>154.452303</v>
      </c>
      <c r="F46" s="87">
        <v>158.99006299999999</v>
      </c>
      <c r="G46" s="87">
        <v>163.75134</v>
      </c>
      <c r="H46" s="87">
        <v>168.563447</v>
      </c>
      <c r="I46" s="87">
        <v>173.86709400000001</v>
      </c>
      <c r="J46" s="87">
        <v>180.23853000000003</v>
      </c>
      <c r="K46" s="87">
        <v>187.53123600000001</v>
      </c>
      <c r="L46" s="87">
        <v>217.28017900000003</v>
      </c>
      <c r="M46" s="87">
        <v>226.07605900000001</v>
      </c>
      <c r="N46" s="87">
        <v>233.566757</v>
      </c>
      <c r="O46" s="87">
        <v>240.75893600000001</v>
      </c>
      <c r="P46" s="87">
        <v>244.55863799999997</v>
      </c>
      <c r="Q46" s="87">
        <v>251.75330000000002</v>
      </c>
      <c r="R46" s="87">
        <v>254.46195900000001</v>
      </c>
      <c r="S46" s="87">
        <v>259.82814999999999</v>
      </c>
      <c r="T46" s="87">
        <v>264.255607</v>
      </c>
      <c r="U46" s="87">
        <v>269.65463699999998</v>
      </c>
      <c r="V46" s="87">
        <v>274.83026799999999</v>
      </c>
      <c r="W46" s="87">
        <v>280.97976900000003</v>
      </c>
      <c r="X46" s="87">
        <v>285.6377</v>
      </c>
      <c r="Y46" s="87">
        <v>289.93992599999996</v>
      </c>
      <c r="Z46" s="87">
        <v>294.76226400000002</v>
      </c>
      <c r="AA46" s="87">
        <v>297.28443700000003</v>
      </c>
      <c r="AB46" s="87">
        <v>300.61151699999999</v>
      </c>
      <c r="AC46" s="87">
        <v>302.57766500000002</v>
      </c>
      <c r="AD46" s="87">
        <v>306.47938199999999</v>
      </c>
      <c r="AE46" s="87">
        <v>307.60850700000003</v>
      </c>
      <c r="AF46" s="87">
        <v>310.92323699999997</v>
      </c>
      <c r="AG46" s="87">
        <v>315.28585900000002</v>
      </c>
      <c r="AH46" s="87">
        <v>318.199524</v>
      </c>
      <c r="AI46" s="87">
        <v>319.38088000000005</v>
      </c>
      <c r="AJ46" s="87">
        <v>322.50693000000001</v>
      </c>
      <c r="AK46" s="87">
        <v>324.35911099999998</v>
      </c>
      <c r="AL46" s="87">
        <v>324.496467</v>
      </c>
      <c r="AM46" s="87">
        <v>324.789781</v>
      </c>
      <c r="AN46" s="87">
        <v>324.05639500000001</v>
      </c>
      <c r="AO46" s="87">
        <v>326.41639600000002</v>
      </c>
      <c r="AP46" s="87">
        <v>322.640286</v>
      </c>
      <c r="AQ46" s="87">
        <v>329.63232199999999</v>
      </c>
      <c r="AR46" s="89">
        <f t="shared" si="0"/>
        <v>2.1671304866125691E-2</v>
      </c>
      <c r="AS46" s="89">
        <f t="shared" si="1"/>
        <v>4.4939835777255618E-3</v>
      </c>
      <c r="AT46" s="70"/>
      <c r="AU46" s="70"/>
      <c r="AV46" s="70"/>
      <c r="AW46" s="70"/>
      <c r="AX46" s="70"/>
      <c r="AY46" s="70"/>
      <c r="AZ46" s="70"/>
      <c r="BA46" s="70"/>
      <c r="BB46" s="70"/>
      <c r="BC46" s="70"/>
      <c r="BD46" s="84"/>
      <c r="BE46" s="84"/>
      <c r="BF46" s="84"/>
      <c r="BG46" s="84"/>
      <c r="BH46" s="84"/>
      <c r="BI46" s="84"/>
      <c r="BJ46" s="84"/>
      <c r="BK46" s="84"/>
      <c r="BL46" s="84"/>
      <c r="BM46" s="84"/>
      <c r="BN46" s="84"/>
      <c r="BO46" s="84"/>
      <c r="BP46" s="8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row>
    <row r="47" spans="1:92" s="111" customFormat="1" hidden="1" outlineLevel="1">
      <c r="A47" s="107" t="s">
        <v>47</v>
      </c>
      <c r="B47" s="107" t="s">
        <v>48</v>
      </c>
      <c r="C47" s="108"/>
      <c r="D47" s="109">
        <v>54.294877999999997</v>
      </c>
      <c r="E47" s="109">
        <v>56.127533</v>
      </c>
      <c r="F47" s="109">
        <v>57.938548000000004</v>
      </c>
      <c r="G47" s="109">
        <v>59.231983999999997</v>
      </c>
      <c r="H47" s="109">
        <v>61.191811000000001</v>
      </c>
      <c r="I47" s="109">
        <v>63.062632000000001</v>
      </c>
      <c r="J47" s="109">
        <v>65.228169000000008</v>
      </c>
      <c r="K47" s="109">
        <v>68.170340999999993</v>
      </c>
      <c r="L47" s="109">
        <v>72.885773</v>
      </c>
      <c r="M47" s="109">
        <v>75.647656000000012</v>
      </c>
      <c r="N47" s="109">
        <v>76.46556799999999</v>
      </c>
      <c r="O47" s="109">
        <v>78.895308</v>
      </c>
      <c r="P47" s="109">
        <v>80.41870999999999</v>
      </c>
      <c r="Q47" s="109">
        <v>82.067662999999996</v>
      </c>
      <c r="R47" s="109">
        <v>85.190866</v>
      </c>
      <c r="S47" s="109">
        <v>87.170203000000001</v>
      </c>
      <c r="T47" s="109">
        <v>88.452448000000004</v>
      </c>
      <c r="U47" s="109">
        <v>90.766632000000001</v>
      </c>
      <c r="V47" s="109">
        <v>92.671466000000009</v>
      </c>
      <c r="W47" s="109">
        <v>94.108733999999998</v>
      </c>
      <c r="X47" s="109">
        <v>96.538326999999995</v>
      </c>
      <c r="Y47" s="109">
        <v>97.740797999999998</v>
      </c>
      <c r="Z47" s="109">
        <v>100.631165</v>
      </c>
      <c r="AA47" s="109">
        <v>103.18968199999999</v>
      </c>
      <c r="AB47" s="109">
        <v>105.327412</v>
      </c>
      <c r="AC47" s="109">
        <v>107.379931</v>
      </c>
      <c r="AD47" s="109">
        <v>108.662621</v>
      </c>
      <c r="AE47" s="109">
        <v>109.24547799999999</v>
      </c>
      <c r="AF47" s="109">
        <v>111.26561000000001</v>
      </c>
      <c r="AG47" s="109">
        <v>114.80819000000001</v>
      </c>
      <c r="AH47" s="109">
        <v>115.792676</v>
      </c>
      <c r="AI47" s="109">
        <v>116.24430700000001</v>
      </c>
      <c r="AJ47" s="109">
        <v>118.35070200000001</v>
      </c>
      <c r="AK47" s="109">
        <v>119.71735799999999</v>
      </c>
      <c r="AL47" s="109">
        <v>121.15748499999999</v>
      </c>
      <c r="AM47" s="109">
        <v>123.455772</v>
      </c>
      <c r="AN47" s="109">
        <v>123.768607</v>
      </c>
      <c r="AO47" s="109">
        <v>125.10221999999999</v>
      </c>
      <c r="AP47" s="109">
        <v>125.077493</v>
      </c>
      <c r="AQ47" s="109">
        <v>126.057506</v>
      </c>
      <c r="AR47" s="89">
        <f t="shared" si="0"/>
        <v>7.8352465858905537E-3</v>
      </c>
      <c r="AS47" s="89">
        <f t="shared" si="1"/>
        <v>9.4088754079904059E-3</v>
      </c>
      <c r="AT47" s="70"/>
      <c r="AU47" s="70"/>
      <c r="AV47" s="70"/>
      <c r="AW47" s="70"/>
      <c r="AX47" s="70"/>
      <c r="AY47" s="70"/>
      <c r="AZ47" s="70"/>
      <c r="BA47" s="70"/>
      <c r="BB47" s="70"/>
      <c r="BC47" s="70"/>
      <c r="BD47" s="84"/>
      <c r="BE47" s="84"/>
      <c r="BF47" s="84"/>
      <c r="BG47" s="84"/>
      <c r="BH47" s="84"/>
      <c r="BI47" s="84"/>
      <c r="BJ47" s="84"/>
      <c r="BK47" s="84"/>
      <c r="BL47" s="84"/>
      <c r="BM47" s="84"/>
      <c r="BN47" s="84"/>
      <c r="BO47" s="84"/>
      <c r="BP47" s="84"/>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row>
    <row r="48" spans="1:92" s="111" customFormat="1" hidden="1" outlineLevel="1">
      <c r="A48" s="107" t="s">
        <v>46</v>
      </c>
      <c r="B48" s="107" t="s">
        <v>33</v>
      </c>
      <c r="C48" s="108"/>
      <c r="D48" s="109">
        <v>94.950626</v>
      </c>
      <c r="E48" s="109">
        <v>98.218727000000001</v>
      </c>
      <c r="F48" s="109">
        <v>100.966622</v>
      </c>
      <c r="G48" s="109">
        <v>104.33626099999999</v>
      </c>
      <c r="H48" s="109">
        <v>107.147964</v>
      </c>
      <c r="I48" s="109">
        <v>110.50050400000001</v>
      </c>
      <c r="J48" s="109">
        <v>114.654882</v>
      </c>
      <c r="K48" s="109">
        <v>118.793024</v>
      </c>
      <c r="L48" s="109">
        <v>142.59518600000001</v>
      </c>
      <c r="M48" s="109">
        <v>147.88322299999999</v>
      </c>
      <c r="N48" s="109">
        <v>154.754436</v>
      </c>
      <c r="O48" s="109">
        <v>159.24355199999999</v>
      </c>
      <c r="P48" s="109">
        <v>161.438894</v>
      </c>
      <c r="Q48" s="109">
        <v>166.466216</v>
      </c>
      <c r="R48" s="109">
        <v>165.84899999999999</v>
      </c>
      <c r="S48" s="109">
        <v>168.740646</v>
      </c>
      <c r="T48" s="109">
        <v>171.41595699999999</v>
      </c>
      <c r="U48" s="109">
        <v>173.58998300000002</v>
      </c>
      <c r="V48" s="109">
        <v>176.92606699999999</v>
      </c>
      <c r="W48" s="109">
        <v>181.74407500000001</v>
      </c>
      <c r="X48" s="109">
        <v>183.75269599999999</v>
      </c>
      <c r="Y48" s="109">
        <v>186.12000699999999</v>
      </c>
      <c r="Z48" s="109">
        <v>187.98271</v>
      </c>
      <c r="AA48" s="109">
        <v>188.00237000000001</v>
      </c>
      <c r="AB48" s="109">
        <v>189.06327999999999</v>
      </c>
      <c r="AC48" s="109">
        <v>188.47115700000001</v>
      </c>
      <c r="AD48" s="109">
        <v>190.63456099999999</v>
      </c>
      <c r="AE48" s="109">
        <v>190.93829199999999</v>
      </c>
      <c r="AF48" s="109">
        <v>191.52814899999998</v>
      </c>
      <c r="AG48" s="109">
        <v>191.98230799999999</v>
      </c>
      <c r="AH48" s="109">
        <v>193.865047</v>
      </c>
      <c r="AI48" s="109">
        <v>194.82837099999998</v>
      </c>
      <c r="AJ48" s="109">
        <v>196.84889700000002</v>
      </c>
      <c r="AK48" s="109">
        <v>197.35828599999999</v>
      </c>
      <c r="AL48" s="109">
        <v>195.906567</v>
      </c>
      <c r="AM48" s="109">
        <v>193.87873500000001</v>
      </c>
      <c r="AN48" s="109">
        <v>193.37105600000001</v>
      </c>
      <c r="AO48" s="109">
        <v>193.659491</v>
      </c>
      <c r="AP48" s="109">
        <v>190.55234899999999</v>
      </c>
      <c r="AQ48" s="109">
        <v>196.511999</v>
      </c>
      <c r="AR48" s="89">
        <f t="shared" si="0"/>
        <v>3.1275657483498198E-2</v>
      </c>
      <c r="AS48" s="89">
        <f t="shared" si="1"/>
        <v>2.4132001525884834E-3</v>
      </c>
      <c r="AT48" s="70"/>
      <c r="AU48" s="70"/>
      <c r="AV48" s="70"/>
      <c r="AW48" s="70"/>
      <c r="AX48" s="70"/>
      <c r="AY48" s="70"/>
      <c r="AZ48" s="70"/>
      <c r="BA48" s="70"/>
      <c r="BB48" s="70"/>
      <c r="BC48" s="70"/>
      <c r="BD48" s="84"/>
      <c r="BE48" s="84"/>
      <c r="BF48" s="84"/>
      <c r="BG48" s="84"/>
      <c r="BH48" s="84"/>
      <c r="BI48" s="84"/>
      <c r="BJ48" s="84"/>
      <c r="BK48" s="84"/>
      <c r="BL48" s="84"/>
      <c r="BM48" s="84"/>
      <c r="BN48" s="84"/>
      <c r="BO48" s="84"/>
      <c r="BP48" s="84"/>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row>
    <row r="49" spans="1:92" s="111" customFormat="1" hidden="1" outlineLevel="1">
      <c r="A49" s="107" t="s">
        <v>28</v>
      </c>
      <c r="B49" s="107" t="s">
        <v>29</v>
      </c>
      <c r="C49" s="108"/>
      <c r="D49" s="109">
        <v>1.83E-2</v>
      </c>
      <c r="E49" s="109">
        <v>0.10604300000000001</v>
      </c>
      <c r="F49" s="109">
        <v>8.4892999999999996E-2</v>
      </c>
      <c r="G49" s="109">
        <v>0.18309500000000001</v>
      </c>
      <c r="H49" s="109">
        <v>0.22367200000000001</v>
      </c>
      <c r="I49" s="109">
        <v>0.30395800000000001</v>
      </c>
      <c r="J49" s="109">
        <v>0.35547899999999999</v>
      </c>
      <c r="K49" s="109">
        <v>0.56787100000000001</v>
      </c>
      <c r="L49" s="109">
        <v>1.79922</v>
      </c>
      <c r="M49" s="109">
        <v>2.5451800000000002</v>
      </c>
      <c r="N49" s="109">
        <v>2.3467530000000001</v>
      </c>
      <c r="O49" s="109">
        <v>2.6200760000000001</v>
      </c>
      <c r="P49" s="109">
        <v>2.6739490000000004</v>
      </c>
      <c r="Q49" s="109">
        <v>2.7159230000000001</v>
      </c>
      <c r="R49" s="109">
        <v>2.406237</v>
      </c>
      <c r="S49" s="109">
        <v>2.664669</v>
      </c>
      <c r="T49" s="109">
        <v>2.9650020000000001</v>
      </c>
      <c r="U49" s="109">
        <v>3.3302500000000004</v>
      </c>
      <c r="V49" s="109">
        <v>3.277749</v>
      </c>
      <c r="W49" s="109">
        <v>3.0394000000000001</v>
      </c>
      <c r="X49" s="109">
        <v>3.068632</v>
      </c>
      <c r="Y49" s="109">
        <v>3.3801709999999998</v>
      </c>
      <c r="Z49" s="109">
        <v>3.4212480000000003</v>
      </c>
      <c r="AA49" s="109">
        <v>3.389418</v>
      </c>
      <c r="AB49" s="109">
        <v>3.408747</v>
      </c>
      <c r="AC49" s="109">
        <v>3.674204</v>
      </c>
      <c r="AD49" s="109">
        <v>4.2306010000000001</v>
      </c>
      <c r="AE49" s="109">
        <v>4.3783659999999998</v>
      </c>
      <c r="AF49" s="109">
        <v>4.9461080000000006</v>
      </c>
      <c r="AG49" s="109">
        <v>5.1465709999999998</v>
      </c>
      <c r="AH49" s="109">
        <v>4.9477460000000004</v>
      </c>
      <c r="AI49" s="109">
        <v>4.990767</v>
      </c>
      <c r="AJ49" s="109">
        <v>4.0550730000000001</v>
      </c>
      <c r="AK49" s="109">
        <v>3.7588379999999999</v>
      </c>
      <c r="AL49" s="109">
        <v>3.7838469999999997</v>
      </c>
      <c r="AM49" s="109">
        <v>3.9072690000000003</v>
      </c>
      <c r="AN49" s="109">
        <v>3.4981059999999999</v>
      </c>
      <c r="AO49" s="109">
        <v>4.1108700000000002</v>
      </c>
      <c r="AP49" s="109">
        <v>3.4031010000000004</v>
      </c>
      <c r="AQ49" s="109">
        <v>3.2081739999999996</v>
      </c>
      <c r="AR49" s="89">
        <f t="shared" si="0"/>
        <v>-5.7279228562420195E-2</v>
      </c>
      <c r="AS49" s="89">
        <f t="shared" si="1"/>
        <v>-4.1020142762035458E-2</v>
      </c>
      <c r="AT49" s="70"/>
      <c r="AU49" s="70"/>
      <c r="AV49" s="70"/>
      <c r="AW49" s="70"/>
      <c r="AX49" s="70"/>
      <c r="AY49" s="70"/>
      <c r="AZ49" s="70"/>
      <c r="BA49" s="70"/>
      <c r="BB49" s="70"/>
      <c r="BC49" s="70"/>
      <c r="BD49" s="84"/>
      <c r="BE49" s="84"/>
      <c r="BF49" s="84"/>
      <c r="BG49" s="84"/>
      <c r="BH49" s="84"/>
      <c r="BI49" s="84"/>
      <c r="BJ49" s="84"/>
      <c r="BK49" s="84"/>
      <c r="BL49" s="84"/>
      <c r="BM49" s="84"/>
      <c r="BN49" s="84"/>
      <c r="BO49" s="84"/>
      <c r="BP49" s="84"/>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row>
    <row r="50" spans="1:92" s="111" customFormat="1" hidden="1" outlineLevel="1">
      <c r="A50" s="107" t="s">
        <v>30</v>
      </c>
      <c r="B50" s="107" t="s">
        <v>31</v>
      </c>
      <c r="C50" s="108"/>
      <c r="D50" s="109" t="s">
        <v>96</v>
      </c>
      <c r="E50" s="109" t="s">
        <v>96</v>
      </c>
      <c r="F50" s="109" t="s">
        <v>96</v>
      </c>
      <c r="G50" s="109" t="s">
        <v>96</v>
      </c>
      <c r="H50" s="109" t="s">
        <v>96</v>
      </c>
      <c r="I50" s="109" t="s">
        <v>96</v>
      </c>
      <c r="J50" s="109" t="s">
        <v>96</v>
      </c>
      <c r="K50" s="109" t="s">
        <v>96</v>
      </c>
      <c r="L50" s="109" t="s">
        <v>96</v>
      </c>
      <c r="M50" s="109" t="s">
        <v>96</v>
      </c>
      <c r="N50" s="109" t="s">
        <v>96</v>
      </c>
      <c r="O50" s="109" t="s">
        <v>96</v>
      </c>
      <c r="P50" s="109">
        <v>2.7085000000000001E-2</v>
      </c>
      <c r="Q50" s="109">
        <v>0.503498</v>
      </c>
      <c r="R50" s="109">
        <v>1.0158560000000001</v>
      </c>
      <c r="S50" s="109">
        <v>1.252632</v>
      </c>
      <c r="T50" s="109">
        <v>1.4221999999999999</v>
      </c>
      <c r="U50" s="109">
        <v>1.9677720000000001</v>
      </c>
      <c r="V50" s="109">
        <v>1.9549859999999999</v>
      </c>
      <c r="W50" s="109">
        <v>2.0875599999999999</v>
      </c>
      <c r="X50" s="109">
        <v>2.2780450000000001</v>
      </c>
      <c r="Y50" s="109">
        <v>2.69895</v>
      </c>
      <c r="Z50" s="109">
        <v>2.727141</v>
      </c>
      <c r="AA50" s="109">
        <v>2.7029670000000001</v>
      </c>
      <c r="AB50" s="109">
        <v>2.8120790000000002</v>
      </c>
      <c r="AC50" s="109">
        <v>3.0523729999999998</v>
      </c>
      <c r="AD50" s="109">
        <v>2.9515989999999999</v>
      </c>
      <c r="AE50" s="109">
        <v>3.0463719999999999</v>
      </c>
      <c r="AF50" s="109">
        <v>3.18337</v>
      </c>
      <c r="AG50" s="109">
        <v>3.3487900000000002</v>
      </c>
      <c r="AH50" s="109">
        <v>3.5940539999999999</v>
      </c>
      <c r="AI50" s="109">
        <v>3.3174350000000001</v>
      </c>
      <c r="AJ50" s="109">
        <v>3.2522579999999999</v>
      </c>
      <c r="AK50" s="109">
        <v>3.5246300000000002</v>
      </c>
      <c r="AL50" s="109">
        <v>3.6485669999999999</v>
      </c>
      <c r="AM50" s="109">
        <v>3.548006</v>
      </c>
      <c r="AN50" s="109">
        <v>3.4186269999999999</v>
      </c>
      <c r="AO50" s="109">
        <v>3.5438149999999999</v>
      </c>
      <c r="AP50" s="109">
        <v>3.6073439999999999</v>
      </c>
      <c r="AQ50" s="109">
        <v>3.854644</v>
      </c>
      <c r="AR50" s="89">
        <f t="shared" si="0"/>
        <v>6.8554593074572345E-2</v>
      </c>
      <c r="AS50" s="89">
        <f t="shared" si="1"/>
        <v>1.5461240447758618E-2</v>
      </c>
      <c r="AT50" s="70"/>
      <c r="AU50" s="70"/>
      <c r="AV50" s="70"/>
      <c r="AW50" s="70"/>
      <c r="AX50" s="70"/>
      <c r="AY50" s="70"/>
      <c r="AZ50" s="70"/>
      <c r="BA50" s="70"/>
      <c r="BB50" s="70"/>
      <c r="BC50" s="70"/>
      <c r="BD50" s="84"/>
      <c r="BE50" s="84"/>
      <c r="BF50" s="84"/>
      <c r="BG50" s="84"/>
      <c r="BH50" s="84"/>
      <c r="BI50" s="84"/>
      <c r="BJ50" s="84"/>
      <c r="BK50" s="84"/>
      <c r="BL50" s="84"/>
      <c r="BM50" s="84"/>
      <c r="BN50" s="84"/>
      <c r="BO50" s="84"/>
      <c r="BP50" s="84"/>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row>
    <row r="51" spans="1:92" s="111" customFormat="1" hidden="1" outlineLevel="1">
      <c r="A51" s="104" t="s">
        <v>120</v>
      </c>
      <c r="B51" s="104" t="s">
        <v>121</v>
      </c>
      <c r="C51" s="108"/>
      <c r="D51" s="109" t="s">
        <v>96</v>
      </c>
      <c r="E51" s="109" t="s">
        <v>96</v>
      </c>
      <c r="F51" s="109" t="s">
        <v>96</v>
      </c>
      <c r="G51" s="109" t="s">
        <v>96</v>
      </c>
      <c r="H51" s="109" t="s">
        <v>96</v>
      </c>
      <c r="I51" s="109" t="s">
        <v>96</v>
      </c>
      <c r="J51" s="109" t="s">
        <v>96</v>
      </c>
      <c r="K51" s="109" t="s">
        <v>96</v>
      </c>
      <c r="L51" s="109" t="s">
        <v>96</v>
      </c>
      <c r="M51" s="109" t="s">
        <v>96</v>
      </c>
      <c r="N51" s="109" t="s">
        <v>96</v>
      </c>
      <c r="O51" s="109" t="s">
        <v>96</v>
      </c>
      <c r="P51" s="109" t="s">
        <v>96</v>
      </c>
      <c r="Q51" s="109" t="s">
        <v>96</v>
      </c>
      <c r="R51" s="109" t="s">
        <v>96</v>
      </c>
      <c r="S51" s="109" t="s">
        <v>96</v>
      </c>
      <c r="T51" s="109" t="s">
        <v>96</v>
      </c>
      <c r="U51" s="109" t="s">
        <v>96</v>
      </c>
      <c r="V51" s="109" t="s">
        <v>96</v>
      </c>
      <c r="W51" s="109" t="s">
        <v>96</v>
      </c>
      <c r="X51" s="109" t="s">
        <v>96</v>
      </c>
      <c r="Y51" s="109" t="s">
        <v>96</v>
      </c>
      <c r="Z51" s="109" t="s">
        <v>96</v>
      </c>
      <c r="AA51" s="109" t="s">
        <v>96</v>
      </c>
      <c r="AB51" s="109" t="s">
        <v>96</v>
      </c>
      <c r="AC51" s="109" t="s">
        <v>96</v>
      </c>
      <c r="AD51" s="109" t="s">
        <v>96</v>
      </c>
      <c r="AE51" s="109" t="s">
        <v>96</v>
      </c>
      <c r="AF51" s="109" t="s">
        <v>96</v>
      </c>
      <c r="AG51" s="109" t="s">
        <v>96</v>
      </c>
      <c r="AH51" s="109" t="s">
        <v>96</v>
      </c>
      <c r="AI51" s="109" t="s">
        <v>96</v>
      </c>
      <c r="AJ51" s="109" t="s">
        <v>96</v>
      </c>
      <c r="AK51" s="109" t="s">
        <v>96</v>
      </c>
      <c r="AL51" s="109" t="s">
        <v>96</v>
      </c>
      <c r="AM51" s="109" t="s">
        <v>96</v>
      </c>
      <c r="AN51" s="109" t="s">
        <v>96</v>
      </c>
      <c r="AO51" s="109" t="s">
        <v>96</v>
      </c>
      <c r="AP51" s="109" t="s">
        <v>96</v>
      </c>
      <c r="AQ51" s="109">
        <v>0</v>
      </c>
      <c r="AR51" s="89" t="str">
        <f t="shared" si="0"/>
        <v>–</v>
      </c>
      <c r="AS51" s="89" t="str">
        <f t="shared" si="1"/>
        <v>–</v>
      </c>
      <c r="AT51" s="70"/>
      <c r="AU51" s="70"/>
      <c r="AV51" s="70"/>
      <c r="AW51" s="70"/>
      <c r="AX51" s="70"/>
      <c r="AY51" s="70"/>
      <c r="AZ51" s="70"/>
      <c r="BA51" s="70"/>
      <c r="BB51" s="70"/>
      <c r="BC51" s="70"/>
      <c r="BD51" s="84"/>
      <c r="BE51" s="84"/>
      <c r="BF51" s="84"/>
      <c r="BG51" s="84"/>
      <c r="BH51" s="84"/>
      <c r="BI51" s="84"/>
      <c r="BJ51" s="84"/>
      <c r="BK51" s="84"/>
      <c r="BL51" s="84"/>
      <c r="BM51" s="84"/>
      <c r="BN51" s="84"/>
      <c r="BO51" s="84"/>
      <c r="BP51" s="84"/>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row>
    <row r="52" spans="1:92" s="115" customFormat="1" ht="25.5" collapsed="1">
      <c r="A52" s="118" t="s">
        <v>126</v>
      </c>
      <c r="B52" s="119" t="s">
        <v>119</v>
      </c>
      <c r="C52" s="114" t="s">
        <v>66</v>
      </c>
      <c r="D52" s="87">
        <v>134.348332</v>
      </c>
      <c r="E52" s="87">
        <v>128.98403500000001</v>
      </c>
      <c r="F52" s="87">
        <v>150.63117099999999</v>
      </c>
      <c r="G52" s="87">
        <v>145.17323099999999</v>
      </c>
      <c r="H52" s="87">
        <v>140.18315699999999</v>
      </c>
      <c r="I52" s="87">
        <v>138.32508199999998</v>
      </c>
      <c r="J52" s="87">
        <v>175.23057299999996</v>
      </c>
      <c r="K52" s="87">
        <v>169.67414200000002</v>
      </c>
      <c r="L52" s="87">
        <v>250.99162999999999</v>
      </c>
      <c r="M52" s="87">
        <v>274.63997000000001</v>
      </c>
      <c r="N52" s="87">
        <v>268.86238199999997</v>
      </c>
      <c r="O52" s="87">
        <v>298.20211499999994</v>
      </c>
      <c r="P52" s="87">
        <v>289.846294</v>
      </c>
      <c r="Q52" s="87">
        <v>307.45655499999998</v>
      </c>
      <c r="R52" s="87">
        <v>299.20486099999999</v>
      </c>
      <c r="S52" s="87">
        <v>295.33786500000002</v>
      </c>
      <c r="T52" s="87">
        <v>287.70689099999998</v>
      </c>
      <c r="U52" s="87">
        <v>309.465059</v>
      </c>
      <c r="V52" s="87">
        <v>301.35023199999995</v>
      </c>
      <c r="W52" s="87">
        <v>306.92617899999999</v>
      </c>
      <c r="X52" s="87">
        <v>297.04450900000001</v>
      </c>
      <c r="Y52" s="87">
        <v>308.25157900000005</v>
      </c>
      <c r="Z52" s="87">
        <v>300.18512599999997</v>
      </c>
      <c r="AA52" s="87">
        <v>322.46301500000004</v>
      </c>
      <c r="AB52" s="87">
        <v>316.71053000000001</v>
      </c>
      <c r="AC52" s="87">
        <v>365.070336</v>
      </c>
      <c r="AD52" s="87">
        <v>355.14034199999998</v>
      </c>
      <c r="AE52" s="87">
        <v>344.41055399999999</v>
      </c>
      <c r="AF52" s="87">
        <v>333.09171600000002</v>
      </c>
      <c r="AG52" s="87">
        <v>322.04570999999999</v>
      </c>
      <c r="AH52" s="87">
        <v>309.741781</v>
      </c>
      <c r="AI52" s="87">
        <v>299.49104800000003</v>
      </c>
      <c r="AJ52" s="87">
        <v>294.86767500000002</v>
      </c>
      <c r="AK52" s="87">
        <v>278.72978699999999</v>
      </c>
      <c r="AL52" s="87">
        <v>267.26184000000001</v>
      </c>
      <c r="AM52" s="87">
        <v>255.70143100000001</v>
      </c>
      <c r="AN52" s="87">
        <v>244.07495</v>
      </c>
      <c r="AO52" s="87">
        <v>232.45311599999999</v>
      </c>
      <c r="AP52" s="87">
        <v>221.738765</v>
      </c>
      <c r="AQ52" s="87">
        <v>261.26998300000002</v>
      </c>
      <c r="AR52" s="89">
        <f t="shared" si="0"/>
        <v>0.17827833577047308</v>
      </c>
      <c r="AS52" s="89">
        <f t="shared" si="1"/>
        <v>-1.8676426522395373E-2</v>
      </c>
      <c r="AT52" s="70"/>
      <c r="AU52" s="70"/>
      <c r="AV52" s="70"/>
      <c r="AW52" s="70"/>
      <c r="AX52" s="70"/>
      <c r="AY52" s="70"/>
      <c r="AZ52" s="70"/>
      <c r="BA52" s="70"/>
      <c r="BB52" s="70"/>
      <c r="BC52" s="70"/>
      <c r="BD52" s="84"/>
      <c r="BE52" s="84"/>
      <c r="BF52" s="84"/>
      <c r="BG52" s="84"/>
      <c r="BH52" s="84"/>
      <c r="BI52" s="84"/>
      <c r="BJ52" s="84"/>
      <c r="BK52" s="84"/>
      <c r="BL52" s="84"/>
      <c r="BM52" s="84"/>
      <c r="BN52" s="84"/>
      <c r="BO52" s="84"/>
      <c r="BP52" s="8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row>
    <row r="53" spans="1:92" s="111" customFormat="1" hidden="1" outlineLevel="1">
      <c r="A53" s="107" t="s">
        <v>47</v>
      </c>
      <c r="B53" s="107" t="s">
        <v>48</v>
      </c>
      <c r="C53" s="108"/>
      <c r="D53" s="109">
        <v>76.662376000000009</v>
      </c>
      <c r="E53" s="109">
        <v>73.595522000000003</v>
      </c>
      <c r="F53" s="109">
        <v>84.976337999999998</v>
      </c>
      <c r="G53" s="109">
        <v>81.746986000000007</v>
      </c>
      <c r="H53" s="109">
        <v>78.773046000000008</v>
      </c>
      <c r="I53" s="109">
        <v>77.490968999999993</v>
      </c>
      <c r="J53" s="109">
        <v>96.749339999999989</v>
      </c>
      <c r="K53" s="109">
        <v>93.643599000000009</v>
      </c>
      <c r="L53" s="109">
        <v>134.12311</v>
      </c>
      <c r="M53" s="109">
        <v>145.57226200000002</v>
      </c>
      <c r="N53" s="109">
        <v>141.547222</v>
      </c>
      <c r="O53" s="109">
        <v>155.55490699999999</v>
      </c>
      <c r="P53" s="109">
        <v>150.94381100000001</v>
      </c>
      <c r="Q53" s="109">
        <v>158.68656100000001</v>
      </c>
      <c r="R53" s="109">
        <v>153.73792900000001</v>
      </c>
      <c r="S53" s="109">
        <v>151.05083499999998</v>
      </c>
      <c r="T53" s="109">
        <v>146.389962</v>
      </c>
      <c r="U53" s="109">
        <v>156.19546199999999</v>
      </c>
      <c r="V53" s="109">
        <v>151.59350900000001</v>
      </c>
      <c r="W53" s="109">
        <v>153.36732599999999</v>
      </c>
      <c r="X53" s="109">
        <v>147.97201000000001</v>
      </c>
      <c r="Y53" s="109">
        <v>152.284267</v>
      </c>
      <c r="Z53" s="109">
        <v>147.37311799999998</v>
      </c>
      <c r="AA53" s="109">
        <v>156.13284400000001</v>
      </c>
      <c r="AB53" s="109">
        <v>151.82172199999999</v>
      </c>
      <c r="AC53" s="109">
        <v>173.711243</v>
      </c>
      <c r="AD53" s="109">
        <v>168.018034</v>
      </c>
      <c r="AE53" s="109">
        <v>162.31411700000001</v>
      </c>
      <c r="AF53" s="109">
        <v>156.535222</v>
      </c>
      <c r="AG53" s="109">
        <v>150.864992</v>
      </c>
      <c r="AH53" s="109">
        <v>144.63969600000001</v>
      </c>
      <c r="AI53" s="109">
        <v>133.87392700000001</v>
      </c>
      <c r="AJ53" s="109">
        <v>134.540752</v>
      </c>
      <c r="AK53" s="109">
        <v>127.46987799999999</v>
      </c>
      <c r="AL53" s="109">
        <v>122.02372699999999</v>
      </c>
      <c r="AM53" s="109">
        <v>116.162582</v>
      </c>
      <c r="AN53" s="109">
        <v>110.24496499999999</v>
      </c>
      <c r="AO53" s="109">
        <v>104.513935</v>
      </c>
      <c r="AP53" s="109">
        <v>98.690286999999998</v>
      </c>
      <c r="AQ53" s="109">
        <v>114.655287</v>
      </c>
      <c r="AR53" s="89">
        <f t="shared" si="0"/>
        <v>0.16176870576939353</v>
      </c>
      <c r="AS53" s="89">
        <f t="shared" si="1"/>
        <v>-2.5090772487328848E-2</v>
      </c>
      <c r="AT53" s="70"/>
      <c r="AU53" s="70"/>
      <c r="AV53" s="70"/>
      <c r="AW53" s="70"/>
      <c r="AX53" s="70"/>
      <c r="AY53" s="70"/>
      <c r="AZ53" s="70"/>
      <c r="BA53" s="70"/>
      <c r="BB53" s="70"/>
      <c r="BC53" s="70"/>
      <c r="BD53" s="84"/>
      <c r="BE53" s="84"/>
      <c r="BF53" s="84"/>
      <c r="BG53" s="84"/>
      <c r="BH53" s="84"/>
      <c r="BI53" s="84"/>
      <c r="BJ53" s="84"/>
      <c r="BK53" s="84"/>
      <c r="BL53" s="84"/>
      <c r="BM53" s="84"/>
      <c r="BN53" s="84"/>
      <c r="BO53" s="84"/>
      <c r="BP53" s="84"/>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row>
    <row r="54" spans="1:92" s="111" customFormat="1" hidden="1" outlineLevel="1">
      <c r="A54" s="107" t="s">
        <v>46</v>
      </c>
      <c r="B54" s="107" t="s">
        <v>33</v>
      </c>
      <c r="C54" s="108"/>
      <c r="D54" s="109">
        <v>57.685955999999997</v>
      </c>
      <c r="E54" s="109">
        <v>55.388512999999996</v>
      </c>
      <c r="F54" s="109">
        <v>65.65193099999999</v>
      </c>
      <c r="G54" s="109">
        <v>63.421906999999997</v>
      </c>
      <c r="H54" s="109">
        <v>61.404707999999999</v>
      </c>
      <c r="I54" s="109">
        <v>60.828617000000001</v>
      </c>
      <c r="J54" s="109">
        <v>78.41455599999999</v>
      </c>
      <c r="K54" s="109">
        <v>75.953656000000009</v>
      </c>
      <c r="L54" s="109">
        <v>116.371426</v>
      </c>
      <c r="M54" s="109">
        <v>128.35917699999999</v>
      </c>
      <c r="N54" s="109">
        <v>126.57864599999999</v>
      </c>
      <c r="O54" s="109">
        <v>141.82495399999999</v>
      </c>
      <c r="P54" s="109">
        <v>138.076787</v>
      </c>
      <c r="Q54" s="109">
        <v>147.83164499999998</v>
      </c>
      <c r="R54" s="109">
        <v>144.53875099999999</v>
      </c>
      <c r="S54" s="109">
        <v>143.34214400000002</v>
      </c>
      <c r="T54" s="109">
        <v>140.32552999999999</v>
      </c>
      <c r="U54" s="109">
        <v>151.79721799999999</v>
      </c>
      <c r="V54" s="109">
        <v>148.169814</v>
      </c>
      <c r="W54" s="109">
        <v>151.77672999999999</v>
      </c>
      <c r="X54" s="109">
        <v>147.279436</v>
      </c>
      <c r="Y54" s="109">
        <v>153.76025100000001</v>
      </c>
      <c r="Z54" s="109">
        <v>150.61774500000001</v>
      </c>
      <c r="AA54" s="109">
        <v>163.49552700000001</v>
      </c>
      <c r="AB54" s="109">
        <v>162.00245900000002</v>
      </c>
      <c r="AC54" s="109">
        <v>187.66635099999999</v>
      </c>
      <c r="AD54" s="109">
        <v>183.45566700000001</v>
      </c>
      <c r="AE54" s="109">
        <v>178.47726800000001</v>
      </c>
      <c r="AF54" s="109">
        <v>173.02936799999998</v>
      </c>
      <c r="AG54" s="109">
        <v>167.75514000000001</v>
      </c>
      <c r="AH54" s="109">
        <v>161.69742500000001</v>
      </c>
      <c r="AI54" s="109">
        <v>161.91078599999997</v>
      </c>
      <c r="AJ54" s="109">
        <v>156.81356399999999</v>
      </c>
      <c r="AK54" s="109">
        <v>147.87379099999998</v>
      </c>
      <c r="AL54" s="109">
        <v>141.955727</v>
      </c>
      <c r="AM54" s="109">
        <v>136.38609</v>
      </c>
      <c r="AN54" s="109">
        <v>130.79911900000002</v>
      </c>
      <c r="AO54" s="109">
        <v>125.01870099999999</v>
      </c>
      <c r="AP54" s="109">
        <v>120.244905</v>
      </c>
      <c r="AQ54" s="109">
        <v>142.11672299999998</v>
      </c>
      <c r="AR54" s="89">
        <f t="shared" si="0"/>
        <v>0.18189392723126169</v>
      </c>
      <c r="AS54" s="89">
        <f t="shared" si="1"/>
        <v>-1.4398582320294756E-2</v>
      </c>
      <c r="AT54" s="70"/>
      <c r="AU54" s="70"/>
      <c r="AV54" s="70"/>
      <c r="AW54" s="70"/>
      <c r="AX54" s="70"/>
      <c r="AY54" s="70"/>
      <c r="AZ54" s="70"/>
      <c r="BA54" s="70"/>
      <c r="BB54" s="70"/>
      <c r="BC54" s="70"/>
      <c r="BD54" s="84"/>
      <c r="BE54" s="84"/>
      <c r="BF54" s="84"/>
      <c r="BG54" s="84"/>
      <c r="BH54" s="84"/>
      <c r="BI54" s="84"/>
      <c r="BJ54" s="84"/>
      <c r="BK54" s="84"/>
      <c r="BL54" s="84"/>
      <c r="BM54" s="84"/>
      <c r="BN54" s="84"/>
      <c r="BO54" s="84"/>
      <c r="BP54" s="84"/>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row>
    <row r="55" spans="1:92" s="111" customFormat="1" hidden="1" outlineLevel="1">
      <c r="A55" s="107" t="s">
        <v>28</v>
      </c>
      <c r="B55" s="107" t="s">
        <v>29</v>
      </c>
      <c r="C55" s="108"/>
      <c r="D55" s="109">
        <v>0</v>
      </c>
      <c r="E55" s="109">
        <v>0</v>
      </c>
      <c r="F55" s="109">
        <v>2.9020000000000001E-3</v>
      </c>
      <c r="G55" s="109">
        <v>4.3379999999999998E-3</v>
      </c>
      <c r="H55" s="109">
        <v>5.4029999999999998E-3</v>
      </c>
      <c r="I55" s="109">
        <v>5.496E-3</v>
      </c>
      <c r="J55" s="109">
        <v>6.6677E-2</v>
      </c>
      <c r="K55" s="109">
        <v>7.6886999999999997E-2</v>
      </c>
      <c r="L55" s="109">
        <v>0.49709400000000004</v>
      </c>
      <c r="M55" s="109">
        <v>0.70853100000000002</v>
      </c>
      <c r="N55" s="109">
        <v>0.736514</v>
      </c>
      <c r="O55" s="109">
        <v>0.82225400000000004</v>
      </c>
      <c r="P55" s="109">
        <v>0.82569599999999999</v>
      </c>
      <c r="Q55" s="109">
        <v>0.9383490000000001</v>
      </c>
      <c r="R55" s="109">
        <v>0.92817899999999998</v>
      </c>
      <c r="S55" s="109">
        <v>0.939307</v>
      </c>
      <c r="T55" s="109">
        <v>0.984016</v>
      </c>
      <c r="U55" s="109">
        <v>1.316573</v>
      </c>
      <c r="V55" s="109">
        <v>1.4077120000000001</v>
      </c>
      <c r="W55" s="109">
        <v>1.4755720000000001</v>
      </c>
      <c r="X55" s="109">
        <v>1.472064</v>
      </c>
      <c r="Y55" s="109">
        <v>1.69214</v>
      </c>
      <c r="Z55" s="109">
        <v>1.67462</v>
      </c>
      <c r="AA55" s="109">
        <v>1.9373180000000001</v>
      </c>
      <c r="AB55" s="109">
        <v>1.9690279999999998</v>
      </c>
      <c r="AC55" s="109">
        <v>1.9761980000000001</v>
      </c>
      <c r="AD55" s="109">
        <v>1.9306700000000001</v>
      </c>
      <c r="AE55" s="109">
        <v>1.9014310000000001</v>
      </c>
      <c r="AF55" s="109">
        <v>1.8272170000000001</v>
      </c>
      <c r="AG55" s="109">
        <v>1.7746249999999999</v>
      </c>
      <c r="AH55" s="109">
        <v>1.756294</v>
      </c>
      <c r="AI55" s="109">
        <v>2.1192340000000001</v>
      </c>
      <c r="AJ55" s="109">
        <v>1.9369700000000001</v>
      </c>
      <c r="AK55" s="109">
        <v>1.864919</v>
      </c>
      <c r="AL55" s="109">
        <v>1.8027340000000001</v>
      </c>
      <c r="AM55" s="109">
        <v>1.723322</v>
      </c>
      <c r="AN55" s="109">
        <v>1.639435</v>
      </c>
      <c r="AO55" s="109">
        <v>1.5533920000000001</v>
      </c>
      <c r="AP55" s="109">
        <v>1.481544</v>
      </c>
      <c r="AQ55" s="109">
        <v>2.197057</v>
      </c>
      <c r="AR55" s="89">
        <f t="shared" si="0"/>
        <v>0.48295089447225331</v>
      </c>
      <c r="AS55" s="89">
        <f t="shared" si="1"/>
        <v>3.3126135749457997E-2</v>
      </c>
      <c r="AT55" s="70"/>
      <c r="AU55" s="70"/>
      <c r="AV55" s="70"/>
      <c r="AW55" s="70"/>
      <c r="AX55" s="70"/>
      <c r="AY55" s="70"/>
      <c r="AZ55" s="70"/>
      <c r="BA55" s="70"/>
      <c r="BB55" s="70"/>
      <c r="BC55" s="70"/>
      <c r="BD55" s="84"/>
      <c r="BE55" s="84"/>
      <c r="BF55" s="84"/>
      <c r="BG55" s="84"/>
      <c r="BH55" s="84"/>
      <c r="BI55" s="84"/>
      <c r="BJ55" s="84"/>
      <c r="BK55" s="84"/>
      <c r="BL55" s="84"/>
      <c r="BM55" s="84"/>
      <c r="BN55" s="84"/>
      <c r="BO55" s="84"/>
      <c r="BP55" s="84"/>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row>
    <row r="56" spans="1:92" s="111" customFormat="1" hidden="1" outlineLevel="1">
      <c r="A56" s="107" t="s">
        <v>30</v>
      </c>
      <c r="B56" s="107" t="s">
        <v>31</v>
      </c>
      <c r="C56" s="108"/>
      <c r="D56" s="109" t="s">
        <v>96</v>
      </c>
      <c r="E56" s="109" t="s">
        <v>96</v>
      </c>
      <c r="F56" s="109" t="s">
        <v>96</v>
      </c>
      <c r="G56" s="109" t="s">
        <v>96</v>
      </c>
      <c r="H56" s="109" t="s">
        <v>96</v>
      </c>
      <c r="I56" s="109" t="s">
        <v>96</v>
      </c>
      <c r="J56" s="109" t="s">
        <v>96</v>
      </c>
      <c r="K56" s="109" t="s">
        <v>96</v>
      </c>
      <c r="L56" s="109" t="s">
        <v>96</v>
      </c>
      <c r="M56" s="109" t="s">
        <v>96</v>
      </c>
      <c r="N56" s="109" t="s">
        <v>96</v>
      </c>
      <c r="O56" s="109" t="s">
        <v>96</v>
      </c>
      <c r="P56" s="109" t="s">
        <v>96</v>
      </c>
      <c r="Q56" s="109" t="s">
        <v>96</v>
      </c>
      <c r="R56" s="109">
        <v>1.9999999999999999E-6</v>
      </c>
      <c r="S56" s="109">
        <v>5.5789999999999998E-3</v>
      </c>
      <c r="T56" s="109">
        <v>7.3829999999999998E-3</v>
      </c>
      <c r="U56" s="109">
        <v>0.155806</v>
      </c>
      <c r="V56" s="109">
        <v>0.179197</v>
      </c>
      <c r="W56" s="109">
        <v>0.30655100000000002</v>
      </c>
      <c r="X56" s="109">
        <v>0.32099899999999998</v>
      </c>
      <c r="Y56" s="109">
        <v>0.51492099999999996</v>
      </c>
      <c r="Z56" s="109">
        <v>0.51964299999999997</v>
      </c>
      <c r="AA56" s="109">
        <v>0.89732599999999996</v>
      </c>
      <c r="AB56" s="109">
        <v>0.917323</v>
      </c>
      <c r="AC56" s="109">
        <v>1.7165440000000001</v>
      </c>
      <c r="AD56" s="109">
        <v>1.7359720000000001</v>
      </c>
      <c r="AE56" s="109">
        <v>1.7177370000000001</v>
      </c>
      <c r="AF56" s="109">
        <v>1.6999089999999999</v>
      </c>
      <c r="AG56" s="109">
        <v>1.6509529999999999</v>
      </c>
      <c r="AH56" s="109">
        <v>1.6483650000000001</v>
      </c>
      <c r="AI56" s="109">
        <v>1.5871</v>
      </c>
      <c r="AJ56" s="109">
        <v>1.5763879999999999</v>
      </c>
      <c r="AK56" s="109">
        <v>1.521199</v>
      </c>
      <c r="AL56" s="109">
        <v>1.479651</v>
      </c>
      <c r="AM56" s="109">
        <v>1.4294370000000001</v>
      </c>
      <c r="AN56" s="109">
        <v>1.3914310000000001</v>
      </c>
      <c r="AO56" s="109">
        <v>1.3670869999999999</v>
      </c>
      <c r="AP56" s="109">
        <v>1.3220289999999999</v>
      </c>
      <c r="AQ56" s="109">
        <v>2.3009170000000001</v>
      </c>
      <c r="AR56" s="89">
        <f t="shared" si="0"/>
        <v>0.74044366651563642</v>
      </c>
      <c r="AS56" s="89">
        <f t="shared" si="1"/>
        <v>5.2165782996901465E-2</v>
      </c>
      <c r="AT56" s="70"/>
      <c r="AU56" s="70"/>
      <c r="AV56" s="70"/>
      <c r="AW56" s="70"/>
      <c r="AX56" s="70"/>
      <c r="AY56" s="70"/>
      <c r="AZ56" s="70"/>
      <c r="BA56" s="70"/>
      <c r="BB56" s="70"/>
      <c r="BC56" s="70"/>
      <c r="BD56" s="84"/>
      <c r="BE56" s="84"/>
      <c r="BF56" s="84"/>
      <c r="BG56" s="84"/>
      <c r="BH56" s="84"/>
      <c r="BI56" s="84"/>
      <c r="BJ56" s="84"/>
      <c r="BK56" s="84"/>
      <c r="BL56" s="84"/>
      <c r="BM56" s="84"/>
      <c r="BN56" s="84"/>
      <c r="BO56" s="84"/>
      <c r="BP56" s="84"/>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row>
    <row r="57" spans="1:92" s="111" customFormat="1" hidden="1" outlineLevel="1">
      <c r="A57" s="104" t="s">
        <v>120</v>
      </c>
      <c r="B57" s="104" t="s">
        <v>121</v>
      </c>
      <c r="C57" s="108"/>
      <c r="D57" s="109" t="s">
        <v>96</v>
      </c>
      <c r="E57" s="109" t="s">
        <v>96</v>
      </c>
      <c r="F57" s="109" t="s">
        <v>96</v>
      </c>
      <c r="G57" s="109" t="s">
        <v>96</v>
      </c>
      <c r="H57" s="109" t="s">
        <v>96</v>
      </c>
      <c r="I57" s="109" t="s">
        <v>96</v>
      </c>
      <c r="J57" s="109" t="s">
        <v>96</v>
      </c>
      <c r="K57" s="109" t="s">
        <v>96</v>
      </c>
      <c r="L57" s="109" t="s">
        <v>96</v>
      </c>
      <c r="M57" s="109" t="s">
        <v>96</v>
      </c>
      <c r="N57" s="109" t="s">
        <v>96</v>
      </c>
      <c r="O57" s="109" t="s">
        <v>96</v>
      </c>
      <c r="P57" s="109" t="s">
        <v>96</v>
      </c>
      <c r="Q57" s="109" t="s">
        <v>96</v>
      </c>
      <c r="R57" s="109" t="s">
        <v>96</v>
      </c>
      <c r="S57" s="109" t="s">
        <v>96</v>
      </c>
      <c r="T57" s="109" t="s">
        <v>96</v>
      </c>
      <c r="U57" s="109" t="s">
        <v>96</v>
      </c>
      <c r="V57" s="109" t="s">
        <v>96</v>
      </c>
      <c r="W57" s="109" t="s">
        <v>96</v>
      </c>
      <c r="X57" s="109" t="s">
        <v>96</v>
      </c>
      <c r="Y57" s="109" t="s">
        <v>96</v>
      </c>
      <c r="Z57" s="109" t="s">
        <v>96</v>
      </c>
      <c r="AA57" s="109" t="s">
        <v>96</v>
      </c>
      <c r="AB57" s="109" t="s">
        <v>96</v>
      </c>
      <c r="AC57" s="109" t="s">
        <v>96</v>
      </c>
      <c r="AD57" s="109" t="s">
        <v>96</v>
      </c>
      <c r="AE57" s="109" t="s">
        <v>96</v>
      </c>
      <c r="AF57" s="109" t="s">
        <v>96</v>
      </c>
      <c r="AG57" s="109" t="s">
        <v>96</v>
      </c>
      <c r="AH57" s="109" t="s">
        <v>96</v>
      </c>
      <c r="AI57" s="109" t="s">
        <v>96</v>
      </c>
      <c r="AJ57" s="109" t="s">
        <v>96</v>
      </c>
      <c r="AK57" s="109" t="s">
        <v>96</v>
      </c>
      <c r="AL57" s="109" t="s">
        <v>96</v>
      </c>
      <c r="AM57" s="109" t="s">
        <v>96</v>
      </c>
      <c r="AN57" s="109" t="s">
        <v>96</v>
      </c>
      <c r="AO57" s="109" t="s">
        <v>96</v>
      </c>
      <c r="AP57" s="109" t="s">
        <v>96</v>
      </c>
      <c r="AQ57" s="109">
        <v>0</v>
      </c>
      <c r="AR57" s="89" t="str">
        <f t="shared" si="0"/>
        <v>–</v>
      </c>
      <c r="AS57" s="89" t="str">
        <f t="shared" si="1"/>
        <v>–</v>
      </c>
      <c r="AT57" s="70"/>
      <c r="AU57" s="70"/>
      <c r="AV57" s="70"/>
      <c r="AW57" s="70"/>
      <c r="AX57" s="70"/>
      <c r="AY57" s="70"/>
      <c r="AZ57" s="70"/>
      <c r="BA57" s="70"/>
      <c r="BB57" s="70"/>
      <c r="BC57" s="70"/>
      <c r="BD57" s="84"/>
      <c r="BE57" s="84"/>
      <c r="BF57" s="84"/>
      <c r="BG57" s="84"/>
      <c r="BH57" s="84"/>
      <c r="BI57" s="84"/>
      <c r="BJ57" s="84"/>
      <c r="BK57" s="84"/>
      <c r="BL57" s="84"/>
      <c r="BM57" s="84"/>
      <c r="BN57" s="84"/>
      <c r="BO57" s="84"/>
      <c r="BP57" s="84"/>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row>
    <row r="58" spans="1:92" s="83" customFormat="1" ht="30" customHeight="1" collapsed="1">
      <c r="A58" s="90" t="s">
        <v>152</v>
      </c>
      <c r="B58" s="90" t="s">
        <v>153</v>
      </c>
      <c r="C58" s="86"/>
      <c r="D58" s="81">
        <v>338.333304</v>
      </c>
      <c r="E58" s="81">
        <v>355.00275899999997</v>
      </c>
      <c r="F58" s="81">
        <v>364.554104</v>
      </c>
      <c r="G58" s="81">
        <v>375.31323200000003</v>
      </c>
      <c r="H58" s="81">
        <v>394.44315399999999</v>
      </c>
      <c r="I58" s="81">
        <v>413.15371499999998</v>
      </c>
      <c r="J58" s="81">
        <v>443.95855100000006</v>
      </c>
      <c r="K58" s="81">
        <v>473.73114299999997</v>
      </c>
      <c r="L58" s="81">
        <v>459.57227</v>
      </c>
      <c r="M58" s="81">
        <v>468.57858100000004</v>
      </c>
      <c r="N58" s="81">
        <v>496.21261600000003</v>
      </c>
      <c r="O58" s="81">
        <v>500.85706600000003</v>
      </c>
      <c r="P58" s="81">
        <v>523.03886799999998</v>
      </c>
      <c r="Q58" s="81">
        <v>499.25066699999991</v>
      </c>
      <c r="R58" s="81">
        <v>525.01324599999998</v>
      </c>
      <c r="S58" s="81">
        <v>520.98792500000002</v>
      </c>
      <c r="T58" s="81">
        <v>540.86819800000001</v>
      </c>
      <c r="U58" s="81">
        <v>560.38019399999996</v>
      </c>
      <c r="V58" s="81">
        <v>555.26634100000001</v>
      </c>
      <c r="W58" s="81">
        <v>561.81193099999996</v>
      </c>
      <c r="X58" s="81">
        <v>566.64706499999988</v>
      </c>
      <c r="Y58" s="81">
        <v>597.87861700000008</v>
      </c>
      <c r="Z58" s="81">
        <v>610.61810600000001</v>
      </c>
      <c r="AA58" s="81">
        <v>615.2346</v>
      </c>
      <c r="AB58" s="81">
        <v>650.875451</v>
      </c>
      <c r="AC58" s="81">
        <v>671.83729400000004</v>
      </c>
      <c r="AD58" s="81">
        <v>674.82284800000002</v>
      </c>
      <c r="AE58" s="81">
        <v>682.06018500000005</v>
      </c>
      <c r="AF58" s="81">
        <v>898.78825500000005</v>
      </c>
      <c r="AG58" s="81">
        <v>897.05837999999994</v>
      </c>
      <c r="AH58" s="81">
        <v>938.19071000000008</v>
      </c>
      <c r="AI58" s="81">
        <v>973.54820500000005</v>
      </c>
      <c r="AJ58" s="81">
        <v>1144.6806710000001</v>
      </c>
      <c r="AK58" s="81">
        <v>976.65201400000001</v>
      </c>
      <c r="AL58" s="81">
        <v>984.11690899999996</v>
      </c>
      <c r="AM58" s="81">
        <v>980.926514</v>
      </c>
      <c r="AN58" s="81">
        <v>1004.1376310000001</v>
      </c>
      <c r="AO58" s="81">
        <v>989.16348199999993</v>
      </c>
      <c r="AP58" s="81">
        <v>990.84378400000003</v>
      </c>
      <c r="AQ58" s="81">
        <v>1001.0743600000001</v>
      </c>
      <c r="AR58" s="82">
        <f t="shared" si="0"/>
        <v>1.0325114983009311E-2</v>
      </c>
      <c r="AS58" s="82">
        <f t="shared" si="1"/>
        <v>1.3770600160748344E-2</v>
      </c>
      <c r="AT58" s="70"/>
      <c r="AU58" s="148"/>
      <c r="AV58" s="70"/>
      <c r="AW58" s="70"/>
      <c r="AX58" s="70"/>
      <c r="AY58" s="70"/>
      <c r="AZ58" s="70"/>
      <c r="BA58" s="70"/>
      <c r="BB58" s="148"/>
      <c r="BC58" s="148"/>
      <c r="BD58" s="84"/>
      <c r="BE58" s="84"/>
      <c r="BF58" s="84"/>
      <c r="BG58" s="84"/>
      <c r="BH58" s="84"/>
      <c r="BI58" s="84"/>
      <c r="BJ58" s="84"/>
      <c r="BK58" s="84"/>
      <c r="BL58" s="84"/>
      <c r="BM58" s="84"/>
      <c r="BN58" s="84"/>
      <c r="BO58" s="84"/>
      <c r="BP58" s="84"/>
    </row>
    <row r="59" spans="1:92" s="98" customFormat="1" ht="25.5">
      <c r="A59" s="120" t="s">
        <v>86</v>
      </c>
      <c r="B59" s="120" t="s">
        <v>84</v>
      </c>
      <c r="C59" s="93" t="s">
        <v>67</v>
      </c>
      <c r="D59" s="121">
        <v>338.333304</v>
      </c>
      <c r="E59" s="121">
        <v>355.00275899999997</v>
      </c>
      <c r="F59" s="121">
        <v>364.554104</v>
      </c>
      <c r="G59" s="121">
        <v>375.31323200000003</v>
      </c>
      <c r="H59" s="121">
        <v>394.44315399999999</v>
      </c>
      <c r="I59" s="121">
        <v>413.15371499999998</v>
      </c>
      <c r="J59" s="121">
        <v>443.95855100000006</v>
      </c>
      <c r="K59" s="121">
        <v>473.73114299999997</v>
      </c>
      <c r="L59" s="121">
        <v>459.57227</v>
      </c>
      <c r="M59" s="121">
        <v>468.57858100000004</v>
      </c>
      <c r="N59" s="121">
        <v>496.21261600000003</v>
      </c>
      <c r="O59" s="121">
        <v>500.85706600000003</v>
      </c>
      <c r="P59" s="121">
        <v>523.03886799999998</v>
      </c>
      <c r="Q59" s="121">
        <v>499.25066699999991</v>
      </c>
      <c r="R59" s="121">
        <v>525.01324599999998</v>
      </c>
      <c r="S59" s="121">
        <v>520.98792500000002</v>
      </c>
      <c r="T59" s="121">
        <v>540.86819800000001</v>
      </c>
      <c r="U59" s="121">
        <v>560.38019399999996</v>
      </c>
      <c r="V59" s="121">
        <v>555.26634100000001</v>
      </c>
      <c r="W59" s="121">
        <v>561.81193099999996</v>
      </c>
      <c r="X59" s="121">
        <v>566.64706499999988</v>
      </c>
      <c r="Y59" s="121">
        <v>597.87861700000008</v>
      </c>
      <c r="Z59" s="121">
        <v>610.61810600000001</v>
      </c>
      <c r="AA59" s="121">
        <v>615.2346</v>
      </c>
      <c r="AB59" s="121">
        <v>650.875451</v>
      </c>
      <c r="AC59" s="121">
        <v>671.83573300000012</v>
      </c>
      <c r="AD59" s="121">
        <v>674.82290699999999</v>
      </c>
      <c r="AE59" s="121">
        <v>682.06089199999997</v>
      </c>
      <c r="AF59" s="121">
        <v>796.09707600000002</v>
      </c>
      <c r="AG59" s="121">
        <v>795.29095600000005</v>
      </c>
      <c r="AH59" s="121">
        <v>823.99844400000006</v>
      </c>
      <c r="AI59" s="121">
        <v>812.04752900000005</v>
      </c>
      <c r="AJ59" s="121">
        <v>976.88947099999996</v>
      </c>
      <c r="AK59" s="121">
        <v>811.18671100000006</v>
      </c>
      <c r="AL59" s="121">
        <v>836.55042099999991</v>
      </c>
      <c r="AM59" s="121">
        <v>832.73353599999996</v>
      </c>
      <c r="AN59" s="121">
        <v>845.66680100000008</v>
      </c>
      <c r="AO59" s="121">
        <v>839.068129</v>
      </c>
      <c r="AP59" s="121">
        <v>866.88827200000003</v>
      </c>
      <c r="AQ59" s="121">
        <v>869.54757199999995</v>
      </c>
      <c r="AR59" s="89">
        <f t="shared" si="0"/>
        <v>3.0676386864303042E-3</v>
      </c>
      <c r="AS59" s="89">
        <f t="shared" si="1"/>
        <v>1.2562245309428169E-2</v>
      </c>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5"/>
      <c r="CD59" s="96"/>
      <c r="CE59" s="97"/>
    </row>
    <row r="60" spans="1:92" s="115" customFormat="1" hidden="1" outlineLevel="1">
      <c r="A60" s="85" t="s">
        <v>47</v>
      </c>
      <c r="B60" s="85" t="s">
        <v>48</v>
      </c>
      <c r="C60" s="114"/>
      <c r="D60" s="87">
        <v>64.447434999999999</v>
      </c>
      <c r="E60" s="87">
        <v>68.305482999999995</v>
      </c>
      <c r="F60" s="87">
        <v>71.596824999999995</v>
      </c>
      <c r="G60" s="87">
        <v>74.392167999999998</v>
      </c>
      <c r="H60" s="87">
        <v>81.079835000000003</v>
      </c>
      <c r="I60" s="87">
        <v>86.952805999999995</v>
      </c>
      <c r="J60" s="87">
        <v>98.887335000000007</v>
      </c>
      <c r="K60" s="87">
        <v>107.633437</v>
      </c>
      <c r="L60" s="87">
        <v>158.742008</v>
      </c>
      <c r="M60" s="87">
        <v>159.45297299999999</v>
      </c>
      <c r="N60" s="87">
        <v>156.59589</v>
      </c>
      <c r="O60" s="87">
        <v>157.46680900000001</v>
      </c>
      <c r="P60" s="87">
        <v>169.489262</v>
      </c>
      <c r="Q60" s="87">
        <v>156.50062600000001</v>
      </c>
      <c r="R60" s="87">
        <v>163.361086</v>
      </c>
      <c r="S60" s="87">
        <v>161.79691700000001</v>
      </c>
      <c r="T60" s="87">
        <v>167.680601</v>
      </c>
      <c r="U60" s="87">
        <v>175.03725299999999</v>
      </c>
      <c r="V60" s="87">
        <v>173.923777</v>
      </c>
      <c r="W60" s="87">
        <v>171.13305299999999</v>
      </c>
      <c r="X60" s="87">
        <v>175.15347299999999</v>
      </c>
      <c r="Y60" s="87">
        <v>180.47290599999999</v>
      </c>
      <c r="Z60" s="87">
        <v>184.84410200000002</v>
      </c>
      <c r="AA60" s="87">
        <v>189.42675700000001</v>
      </c>
      <c r="AB60" s="87">
        <v>200.73845400000002</v>
      </c>
      <c r="AC60" s="87">
        <v>204.106109</v>
      </c>
      <c r="AD60" s="87">
        <v>205.508015</v>
      </c>
      <c r="AE60" s="87">
        <v>214.7457</v>
      </c>
      <c r="AF60" s="87">
        <v>237.01318899999998</v>
      </c>
      <c r="AG60" s="87">
        <v>231.372499</v>
      </c>
      <c r="AH60" s="87">
        <v>241.81629799999999</v>
      </c>
      <c r="AI60" s="87">
        <v>252.35689400000001</v>
      </c>
      <c r="AJ60" s="87">
        <v>326.772671</v>
      </c>
      <c r="AK60" s="87">
        <v>248.48044099999998</v>
      </c>
      <c r="AL60" s="87">
        <v>251.18127500000003</v>
      </c>
      <c r="AM60" s="87">
        <v>243.23747100000003</v>
      </c>
      <c r="AN60" s="87">
        <v>247.82999100000001</v>
      </c>
      <c r="AO60" s="87">
        <v>238.03378100000003</v>
      </c>
      <c r="AP60" s="87">
        <v>242.94684699999999</v>
      </c>
      <c r="AQ60" s="87">
        <v>251.08456200000001</v>
      </c>
      <c r="AR60" s="89">
        <f t="shared" si="0"/>
        <v>3.3495865867318765E-2</v>
      </c>
      <c r="AS60" s="89">
        <f t="shared" si="1"/>
        <v>1.5675102202574641E-2</v>
      </c>
      <c r="AT60" s="70"/>
      <c r="AU60" s="70"/>
      <c r="AV60" s="70"/>
      <c r="AW60" s="70"/>
      <c r="AX60" s="70"/>
      <c r="AY60" s="70"/>
      <c r="AZ60" s="70"/>
      <c r="BA60" s="70"/>
      <c r="BB60" s="70"/>
      <c r="BC60" s="70"/>
      <c r="BD60" s="122"/>
      <c r="BE60" s="122"/>
      <c r="BF60" s="122"/>
      <c r="BG60" s="122"/>
      <c r="BH60" s="122"/>
      <c r="BI60" s="122"/>
      <c r="BJ60" s="122"/>
      <c r="BK60" s="122"/>
      <c r="BL60" s="122"/>
      <c r="BM60" s="122"/>
      <c r="BN60" s="122"/>
      <c r="BO60" s="122"/>
      <c r="BP60" s="122"/>
      <c r="BQ60" s="74"/>
      <c r="BR60" s="74"/>
      <c r="BS60" s="74"/>
      <c r="BT60" s="74"/>
      <c r="BU60" s="74"/>
      <c r="BV60" s="74"/>
      <c r="BW60" s="74"/>
      <c r="BX60" s="74"/>
      <c r="BY60" s="74"/>
      <c r="BZ60" s="74"/>
      <c r="CA60" s="74"/>
      <c r="CB60" s="74"/>
      <c r="CC60" s="74"/>
      <c r="CD60" s="74"/>
      <c r="CE60" s="74"/>
      <c r="CF60" s="74"/>
      <c r="CG60" s="74"/>
      <c r="CH60" s="74"/>
      <c r="CI60" s="74"/>
      <c r="CJ60" s="74"/>
      <c r="CK60" s="74"/>
      <c r="CL60" s="74"/>
      <c r="CM60" s="74"/>
    </row>
    <row r="61" spans="1:92" s="115" customFormat="1" hidden="1" outlineLevel="1">
      <c r="A61" s="85" t="s">
        <v>46</v>
      </c>
      <c r="B61" s="85" t="s">
        <v>33</v>
      </c>
      <c r="C61" s="114"/>
      <c r="D61" s="87">
        <v>84.697834</v>
      </c>
      <c r="E61" s="87">
        <v>92.772843999999992</v>
      </c>
      <c r="F61" s="87">
        <v>94.309511999999998</v>
      </c>
      <c r="G61" s="87">
        <v>97.575541000000001</v>
      </c>
      <c r="H61" s="87">
        <v>105.289839</v>
      </c>
      <c r="I61" s="87">
        <v>113.3903</v>
      </c>
      <c r="J61" s="87">
        <v>127.487109</v>
      </c>
      <c r="K61" s="87">
        <v>143.623786</v>
      </c>
      <c r="L61" s="87">
        <v>292.19631900000002</v>
      </c>
      <c r="M61" s="87">
        <v>299.81305500000002</v>
      </c>
      <c r="N61" s="87">
        <v>330.73685899999998</v>
      </c>
      <c r="O61" s="87">
        <v>335.08876800000002</v>
      </c>
      <c r="P61" s="87">
        <v>335.56886700000001</v>
      </c>
      <c r="Q61" s="87">
        <v>321.66231300000004</v>
      </c>
      <c r="R61" s="87">
        <v>339.28000500000002</v>
      </c>
      <c r="S61" s="87">
        <v>338.64406600000001</v>
      </c>
      <c r="T61" s="87">
        <v>356.09428200000002</v>
      </c>
      <c r="U61" s="87">
        <v>369.83422199999995</v>
      </c>
      <c r="V61" s="87">
        <v>362.74698699999999</v>
      </c>
      <c r="W61" s="87">
        <v>367.30964399999999</v>
      </c>
      <c r="X61" s="87">
        <v>367.087309</v>
      </c>
      <c r="Y61" s="87">
        <v>391.83783400000004</v>
      </c>
      <c r="Z61" s="87">
        <v>402.08049</v>
      </c>
      <c r="AA61" s="87">
        <v>404.71822200000003</v>
      </c>
      <c r="AB61" s="87">
        <v>429.98534400000005</v>
      </c>
      <c r="AC61" s="87">
        <v>443.145285</v>
      </c>
      <c r="AD61" s="87">
        <v>445.174487</v>
      </c>
      <c r="AE61" s="87">
        <v>445.16233499999998</v>
      </c>
      <c r="AF61" s="87">
        <v>535.89682500000004</v>
      </c>
      <c r="AG61" s="87">
        <v>540.31315600000005</v>
      </c>
      <c r="AH61" s="87">
        <v>557.706095</v>
      </c>
      <c r="AI61" s="87">
        <v>536.39944500000001</v>
      </c>
      <c r="AJ61" s="87">
        <v>626.67733199999998</v>
      </c>
      <c r="AK61" s="87">
        <v>540.14447199999995</v>
      </c>
      <c r="AL61" s="87">
        <v>564.10963199999992</v>
      </c>
      <c r="AM61" s="87">
        <v>562.52632100000005</v>
      </c>
      <c r="AN61" s="87">
        <v>571.56487399999992</v>
      </c>
      <c r="AO61" s="87">
        <v>572.94206599999995</v>
      </c>
      <c r="AP61" s="87">
        <v>600.78601600000002</v>
      </c>
      <c r="AQ61" s="87">
        <v>594.53196700000001</v>
      </c>
      <c r="AR61" s="89">
        <f t="shared" si="0"/>
        <v>-1.0409777913339462E-2</v>
      </c>
      <c r="AS61" s="89">
        <f t="shared" si="1"/>
        <v>1.2243488960049448E-2</v>
      </c>
      <c r="AT61" s="70"/>
      <c r="AU61" s="70"/>
      <c r="AV61" s="70"/>
      <c r="AW61" s="70"/>
      <c r="AX61" s="70"/>
      <c r="AY61" s="70"/>
      <c r="AZ61" s="70"/>
      <c r="BA61" s="70"/>
      <c r="BB61" s="70"/>
      <c r="BC61" s="70"/>
      <c r="BD61" s="122"/>
      <c r="BE61" s="122"/>
      <c r="BF61" s="122"/>
      <c r="BG61" s="122"/>
      <c r="BH61" s="122"/>
      <c r="BI61" s="122"/>
      <c r="BJ61" s="122"/>
      <c r="BK61" s="122"/>
      <c r="BL61" s="122"/>
      <c r="BM61" s="122"/>
      <c r="BN61" s="122"/>
      <c r="BO61" s="122"/>
      <c r="BP61" s="122"/>
      <c r="BQ61" s="74"/>
      <c r="BR61" s="74"/>
      <c r="BS61" s="74"/>
      <c r="BT61" s="74"/>
      <c r="BU61" s="74"/>
      <c r="BV61" s="74"/>
      <c r="BW61" s="74"/>
      <c r="BX61" s="74"/>
      <c r="BY61" s="74"/>
      <c r="BZ61" s="74"/>
      <c r="CA61" s="74"/>
      <c r="CB61" s="74"/>
      <c r="CC61" s="74"/>
      <c r="CD61" s="74"/>
      <c r="CE61" s="74"/>
      <c r="CF61" s="74"/>
      <c r="CG61" s="74"/>
      <c r="CH61" s="74"/>
      <c r="CI61" s="74"/>
      <c r="CJ61" s="74"/>
      <c r="CK61" s="74"/>
      <c r="CL61" s="74"/>
      <c r="CM61" s="74"/>
    </row>
    <row r="62" spans="1:92" s="115" customFormat="1" hidden="1" outlineLevel="1">
      <c r="A62" s="85" t="s">
        <v>28</v>
      </c>
      <c r="B62" s="85" t="s">
        <v>29</v>
      </c>
      <c r="C62" s="114"/>
      <c r="D62" s="87">
        <v>0.26483499999999999</v>
      </c>
      <c r="E62" s="87">
        <v>0.46413199999999999</v>
      </c>
      <c r="F62" s="87">
        <v>0.65036699999999992</v>
      </c>
      <c r="G62" s="87">
        <v>0.81102300000000005</v>
      </c>
      <c r="H62" s="87">
        <v>1.0018800000000001</v>
      </c>
      <c r="I62" s="87">
        <v>1.2019090000000001</v>
      </c>
      <c r="J62" s="87">
        <v>1.438307</v>
      </c>
      <c r="K62" s="87">
        <v>1.7910200000000001</v>
      </c>
      <c r="L62" s="87">
        <v>8.6339430000000004</v>
      </c>
      <c r="M62" s="87">
        <v>9.3125529999999994</v>
      </c>
      <c r="N62" s="87">
        <v>8.8798670000000008</v>
      </c>
      <c r="O62" s="87">
        <v>8.3014890000000001</v>
      </c>
      <c r="P62" s="87">
        <v>7.7531639999999999</v>
      </c>
      <c r="Q62" s="87">
        <v>7.3174339999999995</v>
      </c>
      <c r="R62" s="87">
        <v>7.3096940000000004</v>
      </c>
      <c r="S62" s="87">
        <v>8.2883779999999998</v>
      </c>
      <c r="T62" s="87">
        <v>8.0861090000000004</v>
      </c>
      <c r="U62" s="87">
        <v>7.9322539999999995</v>
      </c>
      <c r="V62" s="87">
        <v>7.768643</v>
      </c>
      <c r="W62" s="87">
        <v>7.5008099999999995</v>
      </c>
      <c r="X62" s="87">
        <v>7.3762860000000003</v>
      </c>
      <c r="Y62" s="87">
        <v>8.4937380000000005</v>
      </c>
      <c r="Z62" s="87">
        <v>7.9851979999999996</v>
      </c>
      <c r="AA62" s="87">
        <v>7.6522649999999999</v>
      </c>
      <c r="AB62" s="87">
        <v>7.8779140000000005</v>
      </c>
      <c r="AC62" s="87">
        <v>8.2474939999999997</v>
      </c>
      <c r="AD62" s="87">
        <v>7.9269080000000001</v>
      </c>
      <c r="AE62" s="87">
        <v>7.6099070000000006</v>
      </c>
      <c r="AF62" s="87">
        <v>7.2642999999999995</v>
      </c>
      <c r="AG62" s="87">
        <v>7.2720660000000006</v>
      </c>
      <c r="AH62" s="87">
        <v>8.0821059999999996</v>
      </c>
      <c r="AI62" s="87">
        <v>7.7841559999999994</v>
      </c>
      <c r="AJ62" s="87">
        <v>8.0277560000000001</v>
      </c>
      <c r="AK62" s="87">
        <v>7.4438440000000003</v>
      </c>
      <c r="AL62" s="87">
        <v>6.8405570000000004</v>
      </c>
      <c r="AM62" s="87">
        <v>10.698302</v>
      </c>
      <c r="AN62" s="87">
        <v>9.5786800000000003</v>
      </c>
      <c r="AO62" s="87">
        <v>7.1448260000000001</v>
      </c>
      <c r="AP62" s="87">
        <v>7.1176469999999998</v>
      </c>
      <c r="AQ62" s="87">
        <v>8.3348890000000004</v>
      </c>
      <c r="AR62" s="89">
        <f t="shared" si="0"/>
        <v>0.17101747248774779</v>
      </c>
      <c r="AS62" s="89">
        <f t="shared" si="1"/>
        <v>3.2445825899495725E-2</v>
      </c>
      <c r="AT62" s="70"/>
      <c r="AU62" s="70"/>
      <c r="AV62" s="70"/>
      <c r="AW62" s="70"/>
      <c r="AX62" s="70"/>
      <c r="AY62" s="70"/>
      <c r="AZ62" s="70"/>
      <c r="BA62" s="70"/>
      <c r="BB62" s="70"/>
      <c r="BC62" s="70"/>
      <c r="BD62" s="122"/>
      <c r="BE62" s="122"/>
      <c r="BF62" s="122"/>
      <c r="BG62" s="122"/>
      <c r="BH62" s="122"/>
      <c r="BI62" s="122"/>
      <c r="BJ62" s="122"/>
      <c r="BK62" s="122"/>
      <c r="BL62" s="122"/>
      <c r="BM62" s="122"/>
      <c r="BN62" s="122"/>
      <c r="BO62" s="122"/>
      <c r="BP62" s="122"/>
      <c r="BQ62" s="74"/>
      <c r="BR62" s="74"/>
      <c r="BS62" s="74"/>
      <c r="BT62" s="74"/>
      <c r="BU62" s="74"/>
      <c r="BV62" s="74"/>
      <c r="BW62" s="74"/>
      <c r="BX62" s="74"/>
      <c r="BY62" s="74"/>
      <c r="BZ62" s="74"/>
      <c r="CA62" s="74"/>
      <c r="CB62" s="74"/>
      <c r="CC62" s="74"/>
      <c r="CD62" s="74"/>
      <c r="CE62" s="74"/>
      <c r="CF62" s="74"/>
      <c r="CG62" s="74"/>
      <c r="CH62" s="74"/>
      <c r="CI62" s="74"/>
      <c r="CJ62" s="74"/>
      <c r="CK62" s="74"/>
      <c r="CL62" s="74"/>
      <c r="CM62" s="74"/>
    </row>
    <row r="63" spans="1:92" s="115" customFormat="1" hidden="1" outlineLevel="1">
      <c r="A63" s="85" t="s">
        <v>30</v>
      </c>
      <c r="B63" s="85" t="s">
        <v>31</v>
      </c>
      <c r="C63" s="114"/>
      <c r="D63" s="87" t="s">
        <v>96</v>
      </c>
      <c r="E63" s="87" t="s">
        <v>96</v>
      </c>
      <c r="F63" s="87" t="s">
        <v>96</v>
      </c>
      <c r="G63" s="87" t="s">
        <v>96</v>
      </c>
      <c r="H63" s="87" t="s">
        <v>96</v>
      </c>
      <c r="I63" s="87" t="s">
        <v>96</v>
      </c>
      <c r="J63" s="87" t="s">
        <v>96</v>
      </c>
      <c r="K63" s="87" t="s">
        <v>96</v>
      </c>
      <c r="L63" s="87" t="s">
        <v>96</v>
      </c>
      <c r="M63" s="87" t="s">
        <v>96</v>
      </c>
      <c r="N63" s="87" t="s">
        <v>96</v>
      </c>
      <c r="O63" s="87" t="s">
        <v>96</v>
      </c>
      <c r="P63" s="87">
        <v>10.227575</v>
      </c>
      <c r="Q63" s="87">
        <v>13.770294</v>
      </c>
      <c r="R63" s="87">
        <v>15.062461000000001</v>
      </c>
      <c r="S63" s="87">
        <v>12.258564</v>
      </c>
      <c r="T63" s="87">
        <v>9.007206</v>
      </c>
      <c r="U63" s="87">
        <v>7.5764649999999998</v>
      </c>
      <c r="V63" s="87">
        <v>10.826934</v>
      </c>
      <c r="W63" s="87">
        <v>15.868423999999999</v>
      </c>
      <c r="X63" s="87">
        <v>17.029997000000002</v>
      </c>
      <c r="Y63" s="87">
        <v>17.074138999999999</v>
      </c>
      <c r="Z63" s="87">
        <v>15.708316</v>
      </c>
      <c r="AA63" s="87">
        <v>13.437355999999999</v>
      </c>
      <c r="AB63" s="87">
        <v>12.273739000000001</v>
      </c>
      <c r="AC63" s="87">
        <v>16.338407</v>
      </c>
      <c r="AD63" s="87">
        <v>16.213438</v>
      </c>
      <c r="AE63" s="87">
        <v>14.542242</v>
      </c>
      <c r="AF63" s="87">
        <v>15.922438</v>
      </c>
      <c r="AG63" s="87">
        <v>16.333234999999998</v>
      </c>
      <c r="AH63" s="87">
        <v>16.393944999999999</v>
      </c>
      <c r="AI63" s="87">
        <v>15.507035</v>
      </c>
      <c r="AJ63" s="87">
        <v>15.411712</v>
      </c>
      <c r="AK63" s="87">
        <v>15.117953</v>
      </c>
      <c r="AL63" s="87">
        <v>14.418957000000001</v>
      </c>
      <c r="AM63" s="87">
        <v>16.271440999999999</v>
      </c>
      <c r="AN63" s="87">
        <v>16.693256000000002</v>
      </c>
      <c r="AO63" s="87">
        <v>20.947455999999999</v>
      </c>
      <c r="AP63" s="87">
        <v>15.443301</v>
      </c>
      <c r="AQ63" s="87">
        <v>14.714529000000001</v>
      </c>
      <c r="AR63" s="89">
        <f t="shared" si="0"/>
        <v>-4.719017002906304E-2</v>
      </c>
      <c r="AS63" s="89">
        <f t="shared" si="1"/>
        <v>-2.2532468631983804E-3</v>
      </c>
      <c r="AT63" s="70"/>
      <c r="AU63" s="70"/>
      <c r="AV63" s="70"/>
      <c r="AW63" s="70"/>
      <c r="AX63" s="70"/>
      <c r="AY63" s="70"/>
      <c r="AZ63" s="70"/>
      <c r="BA63" s="70"/>
      <c r="BB63" s="70"/>
      <c r="BC63" s="70"/>
      <c r="BD63" s="122"/>
      <c r="BE63" s="122"/>
      <c r="BF63" s="122"/>
      <c r="BG63" s="122"/>
      <c r="BH63" s="122"/>
      <c r="BI63" s="122"/>
      <c r="BJ63" s="122"/>
      <c r="BK63" s="122"/>
      <c r="BL63" s="122"/>
      <c r="BM63" s="122"/>
      <c r="BN63" s="122"/>
      <c r="BO63" s="122"/>
      <c r="BP63" s="122"/>
      <c r="BQ63" s="74"/>
      <c r="BR63" s="74"/>
      <c r="BS63" s="74"/>
      <c r="BT63" s="74"/>
      <c r="BU63" s="74"/>
      <c r="BV63" s="74"/>
      <c r="BW63" s="74"/>
      <c r="BX63" s="74"/>
      <c r="BY63" s="74"/>
      <c r="BZ63" s="74"/>
      <c r="CA63" s="74"/>
      <c r="CB63" s="74"/>
      <c r="CC63" s="74"/>
      <c r="CD63" s="74"/>
      <c r="CE63" s="74"/>
      <c r="CF63" s="74"/>
      <c r="CG63" s="74"/>
      <c r="CH63" s="74"/>
      <c r="CI63" s="74"/>
      <c r="CJ63" s="74"/>
      <c r="CK63" s="74"/>
      <c r="CL63" s="74"/>
      <c r="CM63" s="74"/>
    </row>
    <row r="64" spans="1:92" s="115" customFormat="1" hidden="1" outlineLevel="1">
      <c r="A64" s="103" t="s">
        <v>120</v>
      </c>
      <c r="B64" s="103" t="s">
        <v>121</v>
      </c>
      <c r="C64" s="114"/>
      <c r="D64" s="87" t="s">
        <v>96</v>
      </c>
      <c r="E64" s="87" t="s">
        <v>96</v>
      </c>
      <c r="F64" s="87" t="s">
        <v>96</v>
      </c>
      <c r="G64" s="87" t="s">
        <v>96</v>
      </c>
      <c r="H64" s="87" t="s">
        <v>96</v>
      </c>
      <c r="I64" s="87" t="s">
        <v>96</v>
      </c>
      <c r="J64" s="87" t="s">
        <v>96</v>
      </c>
      <c r="K64" s="87" t="s">
        <v>96</v>
      </c>
      <c r="L64" s="87" t="s">
        <v>96</v>
      </c>
      <c r="M64" s="87" t="s">
        <v>96</v>
      </c>
      <c r="N64" s="87" t="s">
        <v>96</v>
      </c>
      <c r="O64" s="87" t="s">
        <v>96</v>
      </c>
      <c r="P64" s="87" t="s">
        <v>96</v>
      </c>
      <c r="Q64" s="87" t="s">
        <v>96</v>
      </c>
      <c r="R64" s="87" t="s">
        <v>96</v>
      </c>
      <c r="S64" s="87" t="s">
        <v>96</v>
      </c>
      <c r="T64" s="87" t="s">
        <v>96</v>
      </c>
      <c r="U64" s="87" t="s">
        <v>96</v>
      </c>
      <c r="V64" s="87" t="s">
        <v>96</v>
      </c>
      <c r="W64" s="87" t="s">
        <v>96</v>
      </c>
      <c r="X64" s="87" t="s">
        <v>96</v>
      </c>
      <c r="Y64" s="87" t="s">
        <v>96</v>
      </c>
      <c r="Z64" s="87" t="s">
        <v>96</v>
      </c>
      <c r="AA64" s="87" t="s">
        <v>96</v>
      </c>
      <c r="AB64" s="87" t="s">
        <v>96</v>
      </c>
      <c r="AC64" s="87" t="s">
        <v>96</v>
      </c>
      <c r="AD64" s="87" t="s">
        <v>96</v>
      </c>
      <c r="AE64" s="87" t="s">
        <v>96</v>
      </c>
      <c r="AF64" s="87" t="s">
        <v>96</v>
      </c>
      <c r="AG64" s="87" t="s">
        <v>96</v>
      </c>
      <c r="AH64" s="87" t="s">
        <v>96</v>
      </c>
      <c r="AI64" s="87" t="s">
        <v>96</v>
      </c>
      <c r="AJ64" s="87" t="s">
        <v>96</v>
      </c>
      <c r="AK64" s="87" t="s">
        <v>96</v>
      </c>
      <c r="AL64" s="87" t="s">
        <v>96</v>
      </c>
      <c r="AM64" s="87" t="s">
        <v>96</v>
      </c>
      <c r="AN64" s="87" t="s">
        <v>96</v>
      </c>
      <c r="AO64" s="87" t="s">
        <v>96</v>
      </c>
      <c r="AP64" s="87">
        <v>0.59446100000000002</v>
      </c>
      <c r="AQ64" s="87">
        <v>0.88162600000000002</v>
      </c>
      <c r="AR64" s="89">
        <f t="shared" si="0"/>
        <v>0.48306785474572761</v>
      </c>
      <c r="AS64" s="89" t="str">
        <f t="shared" si="1"/>
        <v>–</v>
      </c>
      <c r="AT64" s="70"/>
      <c r="AU64" s="70"/>
      <c r="AV64" s="70"/>
      <c r="AW64" s="70"/>
      <c r="AX64" s="70"/>
      <c r="AY64" s="70"/>
      <c r="AZ64" s="70"/>
      <c r="BA64" s="70"/>
      <c r="BB64" s="70"/>
      <c r="BC64" s="70"/>
      <c r="BD64" s="122"/>
      <c r="BE64" s="122"/>
      <c r="BF64" s="122"/>
      <c r="BG64" s="122"/>
      <c r="BH64" s="122"/>
      <c r="BI64" s="122"/>
      <c r="BJ64" s="122"/>
      <c r="BK64" s="122"/>
      <c r="BL64" s="122"/>
      <c r="BM64" s="122"/>
      <c r="BN64" s="122"/>
      <c r="BO64" s="122"/>
      <c r="BP64" s="122"/>
      <c r="BQ64" s="74"/>
      <c r="BR64" s="74"/>
      <c r="BS64" s="74"/>
      <c r="BT64" s="74"/>
      <c r="BU64" s="74"/>
      <c r="BV64" s="74"/>
      <c r="BW64" s="74"/>
      <c r="BX64" s="74"/>
      <c r="BY64" s="74"/>
      <c r="BZ64" s="74"/>
      <c r="CA64" s="74"/>
      <c r="CB64" s="74"/>
      <c r="CC64" s="74"/>
      <c r="CD64" s="74"/>
      <c r="CE64" s="74"/>
      <c r="CF64" s="74"/>
      <c r="CG64" s="74"/>
      <c r="CH64" s="74"/>
      <c r="CI64" s="74"/>
      <c r="CJ64" s="74"/>
      <c r="CK64" s="74"/>
      <c r="CL64" s="74"/>
      <c r="CM64" s="74"/>
    </row>
    <row r="65" spans="1:91" s="98" customFormat="1" collapsed="1">
      <c r="A65" s="120" t="s">
        <v>127</v>
      </c>
      <c r="B65" s="120" t="s">
        <v>72</v>
      </c>
      <c r="C65" s="93"/>
      <c r="D65" s="94" t="s">
        <v>122</v>
      </c>
      <c r="E65" s="94" t="s">
        <v>122</v>
      </c>
      <c r="F65" s="94" t="s">
        <v>122</v>
      </c>
      <c r="G65" s="94" t="s">
        <v>122</v>
      </c>
      <c r="H65" s="94" t="s">
        <v>122</v>
      </c>
      <c r="I65" s="94" t="s">
        <v>122</v>
      </c>
      <c r="J65" s="94" t="s">
        <v>122</v>
      </c>
      <c r="K65" s="94" t="s">
        <v>122</v>
      </c>
      <c r="L65" s="94" t="s">
        <v>96</v>
      </c>
      <c r="M65" s="94" t="s">
        <v>96</v>
      </c>
      <c r="N65" s="94" t="s">
        <v>96</v>
      </c>
      <c r="O65" s="94" t="s">
        <v>96</v>
      </c>
      <c r="P65" s="94" t="s">
        <v>96</v>
      </c>
      <c r="Q65" s="94" t="s">
        <v>96</v>
      </c>
      <c r="R65" s="94" t="s">
        <v>96</v>
      </c>
      <c r="S65" s="94" t="s">
        <v>96</v>
      </c>
      <c r="T65" s="94" t="s">
        <v>96</v>
      </c>
      <c r="U65" s="94" t="s">
        <v>96</v>
      </c>
      <c r="V65" s="94" t="s">
        <v>96</v>
      </c>
      <c r="W65" s="94" t="s">
        <v>96</v>
      </c>
      <c r="X65" s="94" t="s">
        <v>96</v>
      </c>
      <c r="Y65" s="94" t="s">
        <v>96</v>
      </c>
      <c r="Z65" s="94" t="s">
        <v>96</v>
      </c>
      <c r="AA65" s="94" t="s">
        <v>96</v>
      </c>
      <c r="AB65" s="94" t="s">
        <v>96</v>
      </c>
      <c r="AC65" s="94" t="s">
        <v>96</v>
      </c>
      <c r="AD65" s="94" t="s">
        <v>96</v>
      </c>
      <c r="AE65" s="94" t="s">
        <v>96</v>
      </c>
      <c r="AF65" s="94">
        <v>102.691502</v>
      </c>
      <c r="AG65" s="94">
        <v>101.76742400000001</v>
      </c>
      <c r="AH65" s="94">
        <v>114.192266</v>
      </c>
      <c r="AI65" s="94">
        <v>161.500676</v>
      </c>
      <c r="AJ65" s="94">
        <v>167.7912</v>
      </c>
      <c r="AK65" s="94">
        <v>165.46530300000001</v>
      </c>
      <c r="AL65" s="94">
        <v>147.56648799999999</v>
      </c>
      <c r="AM65" s="94">
        <v>148.19297800000001</v>
      </c>
      <c r="AN65" s="94">
        <v>158.47083000000001</v>
      </c>
      <c r="AO65" s="94">
        <v>150.09535299999999</v>
      </c>
      <c r="AP65" s="94">
        <v>123.955512</v>
      </c>
      <c r="AQ65" s="94">
        <v>131.52678800000001</v>
      </c>
      <c r="AR65" s="89">
        <f t="shared" si="0"/>
        <v>6.108059155933309E-2</v>
      </c>
      <c r="AS65" s="89">
        <f t="shared" si="1"/>
        <v>3.6096770996176364E-2</v>
      </c>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5"/>
      <c r="CD65" s="96"/>
      <c r="CE65" s="97"/>
    </row>
    <row r="66" spans="1:91" s="111" customFormat="1" hidden="1" outlineLevel="1">
      <c r="A66" s="85" t="s">
        <v>47</v>
      </c>
      <c r="B66" s="85" t="s">
        <v>48</v>
      </c>
      <c r="C66" s="108"/>
      <c r="D66" s="109" t="s">
        <v>175</v>
      </c>
      <c r="E66" s="109" t="s">
        <v>175</v>
      </c>
      <c r="F66" s="109" t="s">
        <v>175</v>
      </c>
      <c r="G66" s="109" t="s">
        <v>175</v>
      </c>
      <c r="H66" s="109" t="s">
        <v>175</v>
      </c>
      <c r="I66" s="109" t="s">
        <v>175</v>
      </c>
      <c r="J66" s="109" t="s">
        <v>175</v>
      </c>
      <c r="K66" s="109" t="s">
        <v>175</v>
      </c>
      <c r="L66" s="109" t="s">
        <v>96</v>
      </c>
      <c r="M66" s="109" t="s">
        <v>96</v>
      </c>
      <c r="N66" s="109" t="s">
        <v>96</v>
      </c>
      <c r="O66" s="109" t="s">
        <v>96</v>
      </c>
      <c r="P66" s="109" t="s">
        <v>96</v>
      </c>
      <c r="Q66" s="109" t="s">
        <v>96</v>
      </c>
      <c r="R66" s="109" t="s">
        <v>96</v>
      </c>
      <c r="S66" s="109" t="s">
        <v>96</v>
      </c>
      <c r="T66" s="109" t="s">
        <v>96</v>
      </c>
      <c r="U66" s="109" t="s">
        <v>96</v>
      </c>
      <c r="V66" s="109" t="s">
        <v>96</v>
      </c>
      <c r="W66" s="109" t="s">
        <v>96</v>
      </c>
      <c r="X66" s="109" t="s">
        <v>96</v>
      </c>
      <c r="Y66" s="109" t="s">
        <v>96</v>
      </c>
      <c r="Z66" s="109" t="s">
        <v>96</v>
      </c>
      <c r="AA66" s="109" t="s">
        <v>96</v>
      </c>
      <c r="AB66" s="109" t="s">
        <v>96</v>
      </c>
      <c r="AC66" s="109" t="s">
        <v>96</v>
      </c>
      <c r="AD66" s="109" t="s">
        <v>96</v>
      </c>
      <c r="AE66" s="109" t="s">
        <v>96</v>
      </c>
      <c r="AF66" s="109">
        <v>18.180246</v>
      </c>
      <c r="AG66" s="109">
        <v>18.078299999999999</v>
      </c>
      <c r="AH66" s="109">
        <v>20.466873</v>
      </c>
      <c r="AI66" s="109">
        <v>28.518362</v>
      </c>
      <c r="AJ66" s="109">
        <v>29.0746</v>
      </c>
      <c r="AK66" s="109">
        <v>29.377296000000001</v>
      </c>
      <c r="AL66" s="109">
        <v>27.723431999999999</v>
      </c>
      <c r="AM66" s="109">
        <v>26.04738</v>
      </c>
      <c r="AN66" s="109">
        <v>31.306177000000002</v>
      </c>
      <c r="AO66" s="109">
        <v>29.281476000000001</v>
      </c>
      <c r="AP66" s="109">
        <v>23.859476999999998</v>
      </c>
      <c r="AQ66" s="109">
        <v>24.706866000000002</v>
      </c>
      <c r="AR66" s="89">
        <f t="shared" si="0"/>
        <v>3.5515824592467111E-2</v>
      </c>
      <c r="AS66" s="89">
        <f t="shared" si="1"/>
        <v>4.262440263846759E-2</v>
      </c>
      <c r="AT66" s="70"/>
      <c r="AU66" s="70"/>
      <c r="AV66" s="70"/>
      <c r="AW66" s="70"/>
      <c r="AX66" s="70"/>
      <c r="AY66" s="70"/>
      <c r="AZ66" s="70"/>
      <c r="BA66" s="70"/>
      <c r="BB66" s="70"/>
      <c r="BC66" s="70"/>
      <c r="BD66" s="122"/>
      <c r="BE66" s="122"/>
      <c r="BF66" s="122"/>
      <c r="BG66" s="122"/>
      <c r="BH66" s="122"/>
      <c r="BI66" s="122"/>
      <c r="BJ66" s="122"/>
      <c r="BK66" s="122"/>
      <c r="BL66" s="122"/>
      <c r="BM66" s="122"/>
      <c r="BN66" s="122"/>
      <c r="BO66" s="122"/>
      <c r="BP66" s="122"/>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row>
    <row r="67" spans="1:91" s="111" customFormat="1" hidden="1" outlineLevel="1">
      <c r="A67" s="85" t="s">
        <v>46</v>
      </c>
      <c r="B67" s="85" t="s">
        <v>33</v>
      </c>
      <c r="C67" s="108"/>
      <c r="D67" s="109" t="s">
        <v>175</v>
      </c>
      <c r="E67" s="109" t="s">
        <v>175</v>
      </c>
      <c r="F67" s="109" t="s">
        <v>175</v>
      </c>
      <c r="G67" s="109" t="s">
        <v>175</v>
      </c>
      <c r="H67" s="109" t="s">
        <v>175</v>
      </c>
      <c r="I67" s="109" t="s">
        <v>175</v>
      </c>
      <c r="J67" s="109" t="s">
        <v>175</v>
      </c>
      <c r="K67" s="109" t="s">
        <v>175</v>
      </c>
      <c r="L67" s="109" t="s">
        <v>96</v>
      </c>
      <c r="M67" s="109" t="s">
        <v>96</v>
      </c>
      <c r="N67" s="109" t="s">
        <v>96</v>
      </c>
      <c r="O67" s="109" t="s">
        <v>96</v>
      </c>
      <c r="P67" s="109" t="s">
        <v>96</v>
      </c>
      <c r="Q67" s="109" t="s">
        <v>96</v>
      </c>
      <c r="R67" s="109" t="s">
        <v>96</v>
      </c>
      <c r="S67" s="109" t="s">
        <v>96</v>
      </c>
      <c r="T67" s="109" t="s">
        <v>96</v>
      </c>
      <c r="U67" s="109" t="s">
        <v>96</v>
      </c>
      <c r="V67" s="109" t="s">
        <v>96</v>
      </c>
      <c r="W67" s="109" t="s">
        <v>96</v>
      </c>
      <c r="X67" s="109" t="s">
        <v>96</v>
      </c>
      <c r="Y67" s="109" t="s">
        <v>96</v>
      </c>
      <c r="Z67" s="109" t="s">
        <v>96</v>
      </c>
      <c r="AA67" s="109" t="s">
        <v>96</v>
      </c>
      <c r="AB67" s="109" t="s">
        <v>96</v>
      </c>
      <c r="AC67" s="109" t="s">
        <v>96</v>
      </c>
      <c r="AD67" s="109" t="s">
        <v>96</v>
      </c>
      <c r="AE67" s="109" t="s">
        <v>96</v>
      </c>
      <c r="AF67" s="109">
        <v>2.2516949999999998</v>
      </c>
      <c r="AG67" s="109">
        <v>2.7939129999999999</v>
      </c>
      <c r="AH67" s="109">
        <v>3.3899650000000001</v>
      </c>
      <c r="AI67" s="109">
        <v>4.5165490000000004</v>
      </c>
      <c r="AJ67" s="109">
        <v>3.8556149999999998</v>
      </c>
      <c r="AK67" s="109">
        <v>3.6812960000000001</v>
      </c>
      <c r="AL67" s="109">
        <v>2.6370559999999998</v>
      </c>
      <c r="AM67" s="109">
        <v>2.5260039999999999</v>
      </c>
      <c r="AN67" s="109">
        <v>2.5112220000000001</v>
      </c>
      <c r="AO67" s="109">
        <v>2.2469670000000002</v>
      </c>
      <c r="AP67" s="109">
        <v>1.562813</v>
      </c>
      <c r="AQ67" s="109">
        <v>1.64377</v>
      </c>
      <c r="AR67" s="89">
        <f t="shared" si="0"/>
        <v>5.180210300272646E-2</v>
      </c>
      <c r="AS67" s="89">
        <f t="shared" si="1"/>
        <v>-3.3541063211447085E-2</v>
      </c>
      <c r="AT67" s="70"/>
      <c r="AU67" s="70"/>
      <c r="AV67" s="70"/>
      <c r="AW67" s="70"/>
      <c r="AX67" s="70"/>
      <c r="AY67" s="70"/>
      <c r="AZ67" s="70"/>
      <c r="BA67" s="70"/>
      <c r="BB67" s="70"/>
      <c r="BC67" s="70"/>
      <c r="BD67" s="122"/>
      <c r="BE67" s="122"/>
      <c r="BF67" s="122"/>
      <c r="BG67" s="122"/>
      <c r="BH67" s="122"/>
      <c r="BI67" s="122"/>
      <c r="BJ67" s="122"/>
      <c r="BK67" s="122"/>
      <c r="BL67" s="122"/>
      <c r="BM67" s="122"/>
      <c r="BN67" s="122"/>
      <c r="BO67" s="122"/>
      <c r="BP67" s="122"/>
      <c r="BQ67" s="110"/>
      <c r="BR67" s="110"/>
      <c r="BS67" s="110"/>
      <c r="BT67" s="110"/>
      <c r="BU67" s="110"/>
      <c r="BV67" s="110"/>
      <c r="BW67" s="110"/>
      <c r="BX67" s="110"/>
      <c r="BY67" s="110"/>
      <c r="BZ67" s="110"/>
      <c r="CA67" s="110"/>
      <c r="CB67" s="110"/>
      <c r="CC67" s="110"/>
      <c r="CD67" s="110"/>
      <c r="CE67" s="110"/>
      <c r="CF67" s="110"/>
      <c r="CG67" s="110"/>
      <c r="CH67" s="110"/>
      <c r="CI67" s="110"/>
      <c r="CJ67" s="110"/>
      <c r="CK67" s="110"/>
      <c r="CL67" s="110"/>
      <c r="CM67" s="110"/>
    </row>
    <row r="68" spans="1:91" s="111" customFormat="1" hidden="1" outlineLevel="1">
      <c r="A68" s="85" t="s">
        <v>28</v>
      </c>
      <c r="B68" s="85" t="s">
        <v>29</v>
      </c>
      <c r="C68" s="108"/>
      <c r="D68" s="109" t="s">
        <v>175</v>
      </c>
      <c r="E68" s="109" t="s">
        <v>175</v>
      </c>
      <c r="F68" s="109" t="s">
        <v>175</v>
      </c>
      <c r="G68" s="109" t="s">
        <v>175</v>
      </c>
      <c r="H68" s="109" t="s">
        <v>175</v>
      </c>
      <c r="I68" s="109" t="s">
        <v>175</v>
      </c>
      <c r="J68" s="109" t="s">
        <v>175</v>
      </c>
      <c r="K68" s="109" t="s">
        <v>175</v>
      </c>
      <c r="L68" s="109" t="s">
        <v>96</v>
      </c>
      <c r="M68" s="109" t="s">
        <v>96</v>
      </c>
      <c r="N68" s="109" t="s">
        <v>96</v>
      </c>
      <c r="O68" s="109" t="s">
        <v>96</v>
      </c>
      <c r="P68" s="109" t="s">
        <v>96</v>
      </c>
      <c r="Q68" s="109" t="s">
        <v>96</v>
      </c>
      <c r="R68" s="109" t="s">
        <v>96</v>
      </c>
      <c r="S68" s="109" t="s">
        <v>96</v>
      </c>
      <c r="T68" s="109" t="s">
        <v>96</v>
      </c>
      <c r="U68" s="109" t="s">
        <v>96</v>
      </c>
      <c r="V68" s="109" t="s">
        <v>96</v>
      </c>
      <c r="W68" s="109" t="s">
        <v>96</v>
      </c>
      <c r="X68" s="109" t="s">
        <v>96</v>
      </c>
      <c r="Y68" s="109" t="s">
        <v>96</v>
      </c>
      <c r="Z68" s="109" t="s">
        <v>96</v>
      </c>
      <c r="AA68" s="109" t="s">
        <v>96</v>
      </c>
      <c r="AB68" s="109" t="s">
        <v>96</v>
      </c>
      <c r="AC68" s="109" t="s">
        <v>96</v>
      </c>
      <c r="AD68" s="109" t="s">
        <v>96</v>
      </c>
      <c r="AE68" s="109" t="s">
        <v>96</v>
      </c>
      <c r="AF68" s="109">
        <v>82.259561000000005</v>
      </c>
      <c r="AG68" s="109">
        <v>80.895211000000003</v>
      </c>
      <c r="AH68" s="109">
        <v>90.335427999999993</v>
      </c>
      <c r="AI68" s="109">
        <v>128.465765</v>
      </c>
      <c r="AJ68" s="109">
        <v>134.860986</v>
      </c>
      <c r="AK68" s="109">
        <v>132.406711</v>
      </c>
      <c r="AL68" s="109">
        <v>117.206</v>
      </c>
      <c r="AM68" s="109">
        <v>119.619595</v>
      </c>
      <c r="AN68" s="109">
        <v>124.653432</v>
      </c>
      <c r="AO68" s="109">
        <v>118.56690999999999</v>
      </c>
      <c r="AP68" s="109">
        <v>98.533221999999995</v>
      </c>
      <c r="AQ68" s="109">
        <v>105.176152</v>
      </c>
      <c r="AR68" s="89">
        <f t="shared" ref="AR68:AR92" si="2">IF(AP68="–","–",(AQ68-AP68)/ABS(AP68))</f>
        <v>6.7418174958289778E-2</v>
      </c>
      <c r="AS68" s="89">
        <f t="shared" ref="AS68:AS92" si="3">IF(AG68="–","–",AVERAGE((AH68-AG68)/ABS(AG68),(AI68-AH68)/ABS(AH68),(AJ68-AI68)/ABS(AI68),(AK68-AJ68)/ABS(AJ68),(AL68-AK68)/ABS(AK68),(AM68-AL68)/ABS(AL68),(AN68-AM68)/ABS(AM68),(AO68-AN68)/ABS(AN68),(AP68-AO68)/ABS(AO68),(AQ68-AP68)/ABS(AP68)))</f>
        <v>3.6787408354680369E-2</v>
      </c>
      <c r="AT68" s="70"/>
      <c r="AU68" s="70"/>
      <c r="AV68" s="70"/>
      <c r="AW68" s="70"/>
      <c r="AX68" s="70"/>
      <c r="AY68" s="70"/>
      <c r="AZ68" s="70"/>
      <c r="BA68" s="70"/>
      <c r="BB68" s="70"/>
      <c r="BC68" s="70"/>
      <c r="BD68" s="122"/>
      <c r="BE68" s="122"/>
      <c r="BF68" s="122"/>
      <c r="BG68" s="122"/>
      <c r="BH68" s="122"/>
      <c r="BI68" s="122"/>
      <c r="BJ68" s="122"/>
      <c r="BK68" s="122"/>
      <c r="BL68" s="122"/>
      <c r="BM68" s="122"/>
      <c r="BN68" s="122"/>
      <c r="BO68" s="122"/>
      <c r="BP68" s="122"/>
      <c r="BQ68" s="110"/>
      <c r="BR68" s="110"/>
      <c r="BS68" s="110"/>
      <c r="BT68" s="110"/>
      <c r="BU68" s="110"/>
      <c r="BV68" s="110"/>
      <c r="BW68" s="110"/>
      <c r="BX68" s="110"/>
      <c r="BY68" s="110"/>
      <c r="BZ68" s="110"/>
      <c r="CA68" s="110"/>
      <c r="CB68" s="110"/>
      <c r="CC68" s="110"/>
      <c r="CD68" s="110"/>
      <c r="CE68" s="110"/>
      <c r="CF68" s="110"/>
      <c r="CG68" s="110"/>
      <c r="CH68" s="110"/>
      <c r="CI68" s="110"/>
      <c r="CJ68" s="110"/>
      <c r="CK68" s="110"/>
      <c r="CL68" s="110"/>
      <c r="CM68" s="110"/>
    </row>
    <row r="69" spans="1:91" s="111" customFormat="1" hidden="1" outlineLevel="1">
      <c r="A69" s="85" t="s">
        <v>30</v>
      </c>
      <c r="B69" s="85" t="s">
        <v>31</v>
      </c>
      <c r="C69" s="108"/>
      <c r="D69" s="109" t="s">
        <v>122</v>
      </c>
      <c r="E69" s="109" t="s">
        <v>122</v>
      </c>
      <c r="F69" s="109" t="s">
        <v>122</v>
      </c>
      <c r="G69" s="109" t="s">
        <v>122</v>
      </c>
      <c r="H69" s="109" t="s">
        <v>122</v>
      </c>
      <c r="I69" s="109" t="s">
        <v>122</v>
      </c>
      <c r="J69" s="109" t="s">
        <v>122</v>
      </c>
      <c r="K69" s="109" t="s">
        <v>122</v>
      </c>
      <c r="L69" s="109" t="s">
        <v>96</v>
      </c>
      <c r="M69" s="109" t="s">
        <v>96</v>
      </c>
      <c r="N69" s="109" t="s">
        <v>96</v>
      </c>
      <c r="O69" s="109" t="s">
        <v>96</v>
      </c>
      <c r="P69" s="109" t="s">
        <v>96</v>
      </c>
      <c r="Q69" s="109" t="s">
        <v>96</v>
      </c>
      <c r="R69" s="109" t="s">
        <v>96</v>
      </c>
      <c r="S69" s="109" t="s">
        <v>96</v>
      </c>
      <c r="T69" s="109" t="s">
        <v>96</v>
      </c>
      <c r="U69" s="109" t="s">
        <v>96</v>
      </c>
      <c r="V69" s="109" t="s">
        <v>96</v>
      </c>
      <c r="W69" s="109" t="s">
        <v>96</v>
      </c>
      <c r="X69" s="109" t="s">
        <v>96</v>
      </c>
      <c r="Y69" s="109" t="s">
        <v>96</v>
      </c>
      <c r="Z69" s="109" t="s">
        <v>96</v>
      </c>
      <c r="AA69" s="109" t="s">
        <v>96</v>
      </c>
      <c r="AB69" s="109" t="s">
        <v>96</v>
      </c>
      <c r="AC69" s="109" t="s">
        <v>96</v>
      </c>
      <c r="AD69" s="109" t="s">
        <v>96</v>
      </c>
      <c r="AE69" s="109" t="s">
        <v>96</v>
      </c>
      <c r="AF69" s="109" t="s">
        <v>96</v>
      </c>
      <c r="AG69" s="109" t="s">
        <v>96</v>
      </c>
      <c r="AH69" s="109" t="s">
        <v>96</v>
      </c>
      <c r="AI69" s="109" t="s">
        <v>96</v>
      </c>
      <c r="AJ69" s="109" t="s">
        <v>96</v>
      </c>
      <c r="AK69" s="109" t="s">
        <v>96</v>
      </c>
      <c r="AL69" s="109" t="s">
        <v>96</v>
      </c>
      <c r="AM69" s="109" t="s">
        <v>96</v>
      </c>
      <c r="AN69" s="109" t="s">
        <v>96</v>
      </c>
      <c r="AO69" s="109" t="s">
        <v>96</v>
      </c>
      <c r="AP69" s="109" t="s">
        <v>96</v>
      </c>
      <c r="AQ69" s="109" t="s">
        <v>96</v>
      </c>
      <c r="AR69" s="89" t="str">
        <f t="shared" si="2"/>
        <v>–</v>
      </c>
      <c r="AS69" s="89" t="str">
        <f t="shared" si="3"/>
        <v>–</v>
      </c>
      <c r="AT69" s="70"/>
      <c r="AU69" s="70"/>
      <c r="AV69" s="70"/>
      <c r="AW69" s="70"/>
      <c r="AX69" s="70"/>
      <c r="AY69" s="70"/>
      <c r="AZ69" s="70"/>
      <c r="BA69" s="70"/>
      <c r="BB69" s="70"/>
      <c r="BC69" s="70"/>
      <c r="BD69" s="122"/>
      <c r="BE69" s="122"/>
      <c r="BF69" s="122"/>
      <c r="BG69" s="122"/>
      <c r="BH69" s="122"/>
      <c r="BI69" s="122"/>
      <c r="BJ69" s="122"/>
      <c r="BK69" s="122"/>
      <c r="BL69" s="122"/>
      <c r="BM69" s="122"/>
      <c r="BN69" s="122"/>
      <c r="BO69" s="122"/>
      <c r="BP69" s="122"/>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row>
    <row r="70" spans="1:91" s="111" customFormat="1" hidden="1" outlineLevel="1">
      <c r="A70" s="103" t="s">
        <v>120</v>
      </c>
      <c r="B70" s="103" t="s">
        <v>121</v>
      </c>
      <c r="C70" s="108"/>
      <c r="D70" s="109" t="s">
        <v>96</v>
      </c>
      <c r="E70" s="109" t="s">
        <v>96</v>
      </c>
      <c r="F70" s="109" t="s">
        <v>96</v>
      </c>
      <c r="G70" s="109" t="s">
        <v>96</v>
      </c>
      <c r="H70" s="109" t="s">
        <v>96</v>
      </c>
      <c r="I70" s="109" t="s">
        <v>96</v>
      </c>
      <c r="J70" s="109" t="s">
        <v>96</v>
      </c>
      <c r="K70" s="109" t="s">
        <v>96</v>
      </c>
      <c r="L70" s="109" t="s">
        <v>96</v>
      </c>
      <c r="M70" s="109" t="s">
        <v>96</v>
      </c>
      <c r="N70" s="109" t="s">
        <v>96</v>
      </c>
      <c r="O70" s="109" t="s">
        <v>96</v>
      </c>
      <c r="P70" s="109" t="s">
        <v>96</v>
      </c>
      <c r="Q70" s="109" t="s">
        <v>96</v>
      </c>
      <c r="R70" s="109" t="s">
        <v>96</v>
      </c>
      <c r="S70" s="109" t="s">
        <v>96</v>
      </c>
      <c r="T70" s="109" t="s">
        <v>96</v>
      </c>
      <c r="U70" s="109" t="s">
        <v>96</v>
      </c>
      <c r="V70" s="109" t="s">
        <v>96</v>
      </c>
      <c r="W70" s="109" t="s">
        <v>96</v>
      </c>
      <c r="X70" s="109" t="s">
        <v>96</v>
      </c>
      <c r="Y70" s="109" t="s">
        <v>96</v>
      </c>
      <c r="Z70" s="109" t="s">
        <v>96</v>
      </c>
      <c r="AA70" s="109" t="s">
        <v>96</v>
      </c>
      <c r="AB70" s="109" t="s">
        <v>96</v>
      </c>
      <c r="AC70" s="109" t="s">
        <v>96</v>
      </c>
      <c r="AD70" s="109" t="s">
        <v>96</v>
      </c>
      <c r="AE70" s="109" t="s">
        <v>96</v>
      </c>
      <c r="AF70" s="109" t="s">
        <v>96</v>
      </c>
      <c r="AG70" s="109" t="s">
        <v>96</v>
      </c>
      <c r="AH70" s="109" t="s">
        <v>96</v>
      </c>
      <c r="AI70" s="109" t="s">
        <v>96</v>
      </c>
      <c r="AJ70" s="109" t="s">
        <v>96</v>
      </c>
      <c r="AK70" s="109" t="s">
        <v>96</v>
      </c>
      <c r="AL70" s="109" t="s">
        <v>96</v>
      </c>
      <c r="AM70" s="109" t="s">
        <v>96</v>
      </c>
      <c r="AN70" s="109" t="s">
        <v>96</v>
      </c>
      <c r="AO70" s="109" t="s">
        <v>96</v>
      </c>
      <c r="AP70" s="109" t="s">
        <v>96</v>
      </c>
      <c r="AQ70" s="109" t="s">
        <v>96</v>
      </c>
      <c r="AR70" s="89" t="str">
        <f t="shared" si="2"/>
        <v>–</v>
      </c>
      <c r="AS70" s="89" t="str">
        <f t="shared" si="3"/>
        <v>–</v>
      </c>
      <c r="AT70" s="70"/>
      <c r="AU70" s="70"/>
      <c r="AV70" s="70"/>
      <c r="AW70" s="70"/>
      <c r="AX70" s="70"/>
      <c r="AY70" s="70"/>
      <c r="AZ70" s="70"/>
      <c r="BA70" s="70"/>
      <c r="BB70" s="70"/>
      <c r="BC70" s="70"/>
      <c r="BD70" s="122"/>
      <c r="BE70" s="122"/>
      <c r="BF70" s="122"/>
      <c r="BG70" s="122"/>
      <c r="BH70" s="122"/>
      <c r="BI70" s="122"/>
      <c r="BJ70" s="122"/>
      <c r="BK70" s="122"/>
      <c r="BL70" s="122"/>
      <c r="BM70" s="122"/>
      <c r="BN70" s="122"/>
      <c r="BO70" s="122"/>
      <c r="BP70" s="122"/>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c r="CM70" s="110"/>
    </row>
    <row r="71" spans="1:91" s="83" customFormat="1" ht="30" customHeight="1" collapsed="1">
      <c r="A71" s="90" t="s">
        <v>80</v>
      </c>
      <c r="B71" s="90" t="s">
        <v>154</v>
      </c>
      <c r="C71" s="86"/>
      <c r="D71" s="81">
        <v>49.850611000000001</v>
      </c>
      <c r="E71" s="81">
        <v>51.76193</v>
      </c>
      <c r="F71" s="81">
        <v>53.205000000000005</v>
      </c>
      <c r="G71" s="81">
        <v>56.024856000000007</v>
      </c>
      <c r="H71" s="81">
        <v>56.679409000000007</v>
      </c>
      <c r="I71" s="81">
        <v>66.053794999999994</v>
      </c>
      <c r="J71" s="81">
        <v>72.167377999999999</v>
      </c>
      <c r="K71" s="81">
        <v>74.647944999999993</v>
      </c>
      <c r="L71" s="81">
        <v>92.615951999999993</v>
      </c>
      <c r="M71" s="81">
        <v>91.844423000000006</v>
      </c>
      <c r="N71" s="81">
        <v>109.368706</v>
      </c>
      <c r="O71" s="81">
        <v>114.306692</v>
      </c>
      <c r="P71" s="81">
        <v>112.30571500000001</v>
      </c>
      <c r="Q71" s="81">
        <v>138.048823</v>
      </c>
      <c r="R71" s="81">
        <v>119.88461699999999</v>
      </c>
      <c r="S71" s="81">
        <v>120.047417</v>
      </c>
      <c r="T71" s="81">
        <v>119.71588300000002</v>
      </c>
      <c r="U71" s="81">
        <v>129.54883999999998</v>
      </c>
      <c r="V71" s="81">
        <v>132.97632900000002</v>
      </c>
      <c r="W71" s="81">
        <v>132.54997600000002</v>
      </c>
      <c r="X71" s="81">
        <v>140.70067700000001</v>
      </c>
      <c r="Y71" s="81">
        <v>144.39235300000001</v>
      </c>
      <c r="Z71" s="81">
        <v>149.48539600000001</v>
      </c>
      <c r="AA71" s="81">
        <v>153.637925</v>
      </c>
      <c r="AB71" s="81">
        <v>155.76307799999998</v>
      </c>
      <c r="AC71" s="81">
        <v>151.494068</v>
      </c>
      <c r="AD71" s="81">
        <v>148.38101700000001</v>
      </c>
      <c r="AE71" s="81">
        <v>143.15072799999999</v>
      </c>
      <c r="AF71" s="81">
        <v>136.388216</v>
      </c>
      <c r="AG71" s="81">
        <v>138.056389</v>
      </c>
      <c r="AH71" s="81">
        <v>140.010851</v>
      </c>
      <c r="AI71" s="81">
        <v>139.67370600000001</v>
      </c>
      <c r="AJ71" s="81">
        <v>138.53023300000001</v>
      </c>
      <c r="AK71" s="81">
        <v>139.28397700000002</v>
      </c>
      <c r="AL71" s="81">
        <v>153.352338</v>
      </c>
      <c r="AM71" s="81">
        <v>157.454094</v>
      </c>
      <c r="AN71" s="81">
        <v>156.72532600000002</v>
      </c>
      <c r="AO71" s="81">
        <v>160.94618700000001</v>
      </c>
      <c r="AP71" s="81">
        <v>167.65302799999998</v>
      </c>
      <c r="AQ71" s="81">
        <v>163.84393</v>
      </c>
      <c r="AR71" s="82">
        <f t="shared" si="2"/>
        <v>-2.2720126474542277E-2</v>
      </c>
      <c r="AS71" s="82">
        <f t="shared" si="3"/>
        <v>1.7800973256697654E-2</v>
      </c>
      <c r="AT71" s="70"/>
      <c r="AU71" s="148"/>
      <c r="AV71" s="70"/>
      <c r="AW71" s="70"/>
      <c r="AX71" s="70"/>
      <c r="AY71" s="70"/>
      <c r="AZ71" s="70"/>
      <c r="BA71" s="70"/>
      <c r="BB71" s="148"/>
      <c r="BC71" s="148"/>
      <c r="BD71" s="84"/>
      <c r="BE71" s="84"/>
      <c r="BF71" s="84"/>
      <c r="BG71" s="84"/>
      <c r="BH71" s="84"/>
      <c r="BI71" s="84"/>
      <c r="BJ71" s="84"/>
      <c r="BK71" s="84"/>
      <c r="BL71" s="84"/>
      <c r="BM71" s="84"/>
      <c r="BN71" s="84"/>
      <c r="BO71" s="84"/>
      <c r="BP71" s="84"/>
    </row>
    <row r="72" spans="1:91" s="98" customFormat="1">
      <c r="A72" s="120" t="s">
        <v>77</v>
      </c>
      <c r="B72" s="120" t="s">
        <v>78</v>
      </c>
      <c r="C72" s="93" t="s">
        <v>67</v>
      </c>
      <c r="D72" s="94">
        <v>46.784692</v>
      </c>
      <c r="E72" s="94">
        <v>48.784008</v>
      </c>
      <c r="F72" s="94">
        <v>51.290736000000003</v>
      </c>
      <c r="G72" s="94">
        <v>53.517013000000006</v>
      </c>
      <c r="H72" s="94">
        <v>54.335834000000006</v>
      </c>
      <c r="I72" s="94">
        <v>59.793613999999998</v>
      </c>
      <c r="J72" s="94">
        <v>65.804761999999997</v>
      </c>
      <c r="K72" s="94">
        <v>70.484921999999997</v>
      </c>
      <c r="L72" s="94">
        <v>87.987943999999999</v>
      </c>
      <c r="M72" s="94">
        <v>89.226987000000008</v>
      </c>
      <c r="N72" s="94">
        <v>104.416571</v>
      </c>
      <c r="O72" s="94">
        <v>109.74305</v>
      </c>
      <c r="P72" s="94">
        <v>112.06013</v>
      </c>
      <c r="Q72" s="94">
        <v>110.299443</v>
      </c>
      <c r="R72" s="94">
        <v>116.68001</v>
      </c>
      <c r="S72" s="94">
        <v>115.148895</v>
      </c>
      <c r="T72" s="94">
        <v>116.56122900000003</v>
      </c>
      <c r="U72" s="94">
        <v>122.59526</v>
      </c>
      <c r="V72" s="94">
        <v>123.43725700000002</v>
      </c>
      <c r="W72" s="94">
        <v>124.764672</v>
      </c>
      <c r="X72" s="94">
        <v>130.47116300000002</v>
      </c>
      <c r="Y72" s="94">
        <v>136.506371</v>
      </c>
      <c r="Z72" s="94">
        <v>142.84562</v>
      </c>
      <c r="AA72" s="94">
        <v>148.21139499999998</v>
      </c>
      <c r="AB72" s="94">
        <v>150.87568099999999</v>
      </c>
      <c r="AC72" s="94">
        <v>145.00210300000001</v>
      </c>
      <c r="AD72" s="94">
        <v>143.14926800000001</v>
      </c>
      <c r="AE72" s="94">
        <v>140.52161899999999</v>
      </c>
      <c r="AF72" s="94">
        <v>134.00780700000001</v>
      </c>
      <c r="AG72" s="94">
        <v>135.582142</v>
      </c>
      <c r="AH72" s="94">
        <v>135.671133</v>
      </c>
      <c r="AI72" s="94">
        <v>136.98079200000001</v>
      </c>
      <c r="AJ72" s="94">
        <v>138.549734</v>
      </c>
      <c r="AK72" s="94">
        <v>139.24401900000001</v>
      </c>
      <c r="AL72" s="94">
        <v>153.54536400000001</v>
      </c>
      <c r="AM72" s="94">
        <v>157.64155600000001</v>
      </c>
      <c r="AN72" s="94">
        <v>156.67986000000002</v>
      </c>
      <c r="AO72" s="94">
        <v>161.065651</v>
      </c>
      <c r="AP72" s="94">
        <v>167.64276899999999</v>
      </c>
      <c r="AQ72" s="94">
        <v>163.861143</v>
      </c>
      <c r="AR72" s="89">
        <f t="shared" si="2"/>
        <v>-2.255764458292853E-2</v>
      </c>
      <c r="AS72" s="89">
        <f t="shared" si="3"/>
        <v>1.9632774959258102E-2</v>
      </c>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5"/>
      <c r="CD72" s="96"/>
      <c r="CE72" s="97"/>
    </row>
    <row r="73" spans="1:91" s="111" customFormat="1" hidden="1" outlineLevel="1">
      <c r="A73" s="85" t="s">
        <v>47</v>
      </c>
      <c r="B73" s="85" t="s">
        <v>48</v>
      </c>
      <c r="C73" s="108"/>
      <c r="D73" s="109">
        <v>43.084290000000003</v>
      </c>
      <c r="E73" s="109">
        <v>44.921151999999999</v>
      </c>
      <c r="F73" s="109">
        <v>47.125406000000005</v>
      </c>
      <c r="G73" s="109">
        <v>48.780677000000004</v>
      </c>
      <c r="H73" s="109">
        <v>49.512131000000004</v>
      </c>
      <c r="I73" s="109">
        <v>54.607568000000001</v>
      </c>
      <c r="J73" s="109">
        <v>60.406716000000003</v>
      </c>
      <c r="K73" s="109">
        <v>64.391892999999996</v>
      </c>
      <c r="L73" s="109">
        <v>79.008450000000011</v>
      </c>
      <c r="M73" s="109">
        <v>79.605240000000009</v>
      </c>
      <c r="N73" s="109">
        <v>87.962921000000009</v>
      </c>
      <c r="O73" s="109">
        <v>92.460060999999996</v>
      </c>
      <c r="P73" s="109">
        <v>93.086224000000001</v>
      </c>
      <c r="Q73" s="109">
        <v>90.311852000000002</v>
      </c>
      <c r="R73" s="109">
        <v>93.879241999999991</v>
      </c>
      <c r="S73" s="109">
        <v>90.844879000000006</v>
      </c>
      <c r="T73" s="109">
        <v>94.824958000000009</v>
      </c>
      <c r="U73" s="109">
        <v>99.754628999999994</v>
      </c>
      <c r="V73" s="109">
        <v>100.223095</v>
      </c>
      <c r="W73" s="109">
        <v>100.83135200000001</v>
      </c>
      <c r="X73" s="109">
        <v>105.32032100000001</v>
      </c>
      <c r="Y73" s="109">
        <v>108.607186</v>
      </c>
      <c r="Z73" s="109">
        <v>113.65281400000001</v>
      </c>
      <c r="AA73" s="109">
        <v>117.56120899999999</v>
      </c>
      <c r="AB73" s="109">
        <v>119.591528</v>
      </c>
      <c r="AC73" s="109">
        <v>114.28904</v>
      </c>
      <c r="AD73" s="109">
        <v>113.105039</v>
      </c>
      <c r="AE73" s="109">
        <v>114.36468699999999</v>
      </c>
      <c r="AF73" s="109">
        <v>109.30042</v>
      </c>
      <c r="AG73" s="109">
        <v>109.509467</v>
      </c>
      <c r="AH73" s="109">
        <v>110.45835</v>
      </c>
      <c r="AI73" s="109">
        <v>110.63511299999999</v>
      </c>
      <c r="AJ73" s="109">
        <v>112.47605899999999</v>
      </c>
      <c r="AK73" s="109">
        <v>112.681185</v>
      </c>
      <c r="AL73" s="109">
        <v>116.41298900000001</v>
      </c>
      <c r="AM73" s="109">
        <v>119.536585</v>
      </c>
      <c r="AN73" s="109">
        <v>118.401234</v>
      </c>
      <c r="AO73" s="109">
        <v>120.66071600000001</v>
      </c>
      <c r="AP73" s="109">
        <v>125.81595999999999</v>
      </c>
      <c r="AQ73" s="109">
        <v>120.890922</v>
      </c>
      <c r="AR73" s="89">
        <f t="shared" si="2"/>
        <v>-3.9144779406364558E-2</v>
      </c>
      <c r="AS73" s="89">
        <f t="shared" si="3"/>
        <v>1.018445931055784E-2</v>
      </c>
      <c r="AT73" s="70"/>
      <c r="AU73" s="70"/>
      <c r="AV73" s="70"/>
      <c r="AW73" s="70"/>
      <c r="AX73" s="70"/>
      <c r="AY73" s="70"/>
      <c r="AZ73" s="70"/>
      <c r="BA73" s="70"/>
      <c r="BB73" s="70"/>
      <c r="BC73" s="70"/>
      <c r="BD73" s="122"/>
      <c r="BE73" s="122"/>
      <c r="BF73" s="122"/>
      <c r="BG73" s="122"/>
      <c r="BH73" s="122"/>
      <c r="BI73" s="122"/>
      <c r="BJ73" s="122"/>
      <c r="BK73" s="122"/>
      <c r="BL73" s="122"/>
      <c r="BM73" s="122"/>
      <c r="BN73" s="122"/>
      <c r="BO73" s="122"/>
      <c r="BP73" s="122"/>
      <c r="BQ73" s="110"/>
      <c r="BR73" s="110"/>
      <c r="BS73" s="110"/>
      <c r="BT73" s="110"/>
      <c r="BU73" s="110"/>
      <c r="BV73" s="110"/>
      <c r="BW73" s="110"/>
      <c r="BX73" s="110"/>
      <c r="BY73" s="110"/>
      <c r="BZ73" s="110"/>
      <c r="CA73" s="110"/>
      <c r="CB73" s="110"/>
      <c r="CC73" s="110"/>
      <c r="CD73" s="110"/>
      <c r="CE73" s="110"/>
      <c r="CF73" s="110"/>
      <c r="CG73" s="110"/>
      <c r="CH73" s="110"/>
      <c r="CI73" s="110"/>
      <c r="CJ73" s="110"/>
      <c r="CK73" s="110"/>
      <c r="CL73" s="110"/>
      <c r="CM73" s="110"/>
    </row>
    <row r="74" spans="1:91" s="111" customFormat="1" hidden="1" outlineLevel="1">
      <c r="A74" s="85" t="s">
        <v>46</v>
      </c>
      <c r="B74" s="85" t="s">
        <v>33</v>
      </c>
      <c r="C74" s="108"/>
      <c r="D74" s="109">
        <v>3.700402</v>
      </c>
      <c r="E74" s="109">
        <v>3.8628560000000003</v>
      </c>
      <c r="F74" s="109">
        <v>4.16533</v>
      </c>
      <c r="G74" s="109">
        <v>4.7363360000000005</v>
      </c>
      <c r="H74" s="109">
        <v>4.8237030000000001</v>
      </c>
      <c r="I74" s="109">
        <v>5.1860460000000002</v>
      </c>
      <c r="J74" s="109">
        <v>5.3980459999999999</v>
      </c>
      <c r="K74" s="109">
        <v>6.0930290000000005</v>
      </c>
      <c r="L74" s="109">
        <v>8.979493999999999</v>
      </c>
      <c r="M74" s="109">
        <v>9.6217469999999992</v>
      </c>
      <c r="N74" s="109">
        <v>16.45365</v>
      </c>
      <c r="O74" s="109">
        <v>17.282989000000001</v>
      </c>
      <c r="P74" s="109">
        <v>18.141915999999998</v>
      </c>
      <c r="Q74" s="109">
        <v>19.701395999999999</v>
      </c>
      <c r="R74" s="109">
        <v>21.603956</v>
      </c>
      <c r="S74" s="109">
        <v>23.357150999999998</v>
      </c>
      <c r="T74" s="109">
        <v>20.929023999999998</v>
      </c>
      <c r="U74" s="109">
        <v>22.106839999999998</v>
      </c>
      <c r="V74" s="109">
        <v>22.033524</v>
      </c>
      <c r="W74" s="109">
        <v>21.942066999999998</v>
      </c>
      <c r="X74" s="109">
        <v>22.809564999999999</v>
      </c>
      <c r="Y74" s="109">
        <v>25.742364999999999</v>
      </c>
      <c r="Z74" s="109">
        <v>27.348691000000002</v>
      </c>
      <c r="AA74" s="109">
        <v>29.132680999999998</v>
      </c>
      <c r="AB74" s="109">
        <v>29.950447</v>
      </c>
      <c r="AC74" s="109">
        <v>28.910287</v>
      </c>
      <c r="AD74" s="109">
        <v>28.028216999999998</v>
      </c>
      <c r="AE74" s="109">
        <v>24.637615</v>
      </c>
      <c r="AF74" s="109">
        <v>23.338239999999999</v>
      </c>
      <c r="AG74" s="109">
        <v>24.589352999999999</v>
      </c>
      <c r="AH74" s="109">
        <v>23.713301999999999</v>
      </c>
      <c r="AI74" s="109">
        <v>24.762991</v>
      </c>
      <c r="AJ74" s="109">
        <v>24.382511999999998</v>
      </c>
      <c r="AK74" s="109">
        <v>24.990058000000001</v>
      </c>
      <c r="AL74" s="109">
        <v>35.551375999999998</v>
      </c>
      <c r="AM74" s="109">
        <v>36.870443999999999</v>
      </c>
      <c r="AN74" s="109">
        <v>36.577735000000004</v>
      </c>
      <c r="AO74" s="109">
        <v>38.558877000000003</v>
      </c>
      <c r="AP74" s="109">
        <v>40.018723999999999</v>
      </c>
      <c r="AQ74" s="109">
        <v>41.395665999999999</v>
      </c>
      <c r="AR74" s="89">
        <f t="shared" si="2"/>
        <v>3.4407443875521859E-2</v>
      </c>
      <c r="AS74" s="89">
        <f t="shared" si="3"/>
        <v>5.9640628786095093E-2</v>
      </c>
      <c r="AT74" s="70"/>
      <c r="AU74" s="70"/>
      <c r="AV74" s="70"/>
      <c r="AW74" s="70"/>
      <c r="AX74" s="70"/>
      <c r="AY74" s="70"/>
      <c r="AZ74" s="70"/>
      <c r="BA74" s="70"/>
      <c r="BB74" s="70"/>
      <c r="BC74" s="70"/>
      <c r="BD74" s="122"/>
      <c r="BE74" s="122"/>
      <c r="BF74" s="122"/>
      <c r="BG74" s="122"/>
      <c r="BH74" s="122"/>
      <c r="BI74" s="122"/>
      <c r="BJ74" s="122"/>
      <c r="BK74" s="122"/>
      <c r="BL74" s="122"/>
      <c r="BM74" s="122"/>
      <c r="BN74" s="122"/>
      <c r="BO74" s="122"/>
      <c r="BP74" s="122"/>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row>
    <row r="75" spans="1:91" s="111" customFormat="1" hidden="1" outlineLevel="1">
      <c r="A75" s="85" t="s">
        <v>28</v>
      </c>
      <c r="B75" s="85" t="s">
        <v>29</v>
      </c>
      <c r="C75" s="108"/>
      <c r="D75" s="109" t="s">
        <v>96</v>
      </c>
      <c r="E75" s="109" t="s">
        <v>96</v>
      </c>
      <c r="F75" s="109" t="s">
        <v>96</v>
      </c>
      <c r="G75" s="109" t="s">
        <v>96</v>
      </c>
      <c r="H75" s="109" t="s">
        <v>96</v>
      </c>
      <c r="I75" s="109" t="s">
        <v>96</v>
      </c>
      <c r="J75" s="109" t="s">
        <v>96</v>
      </c>
      <c r="K75" s="109" t="s">
        <v>96</v>
      </c>
      <c r="L75" s="109" t="s">
        <v>96</v>
      </c>
      <c r="M75" s="109" t="s">
        <v>96</v>
      </c>
      <c r="N75" s="109" t="s">
        <v>96</v>
      </c>
      <c r="O75" s="109" t="s">
        <v>96</v>
      </c>
      <c r="P75" s="109" t="s">
        <v>96</v>
      </c>
      <c r="Q75" s="109" t="s">
        <v>96</v>
      </c>
      <c r="R75" s="109" t="s">
        <v>96</v>
      </c>
      <c r="S75" s="109" t="s">
        <v>96</v>
      </c>
      <c r="T75" s="109" t="s">
        <v>96</v>
      </c>
      <c r="U75" s="109" t="s">
        <v>96</v>
      </c>
      <c r="V75" s="109" t="s">
        <v>96</v>
      </c>
      <c r="W75" s="109" t="s">
        <v>96</v>
      </c>
      <c r="X75" s="109" t="s">
        <v>96</v>
      </c>
      <c r="Y75" s="109" t="s">
        <v>96</v>
      </c>
      <c r="Z75" s="109" t="s">
        <v>96</v>
      </c>
      <c r="AA75" s="109" t="s">
        <v>96</v>
      </c>
      <c r="AB75" s="109" t="s">
        <v>96</v>
      </c>
      <c r="AC75" s="109" t="s">
        <v>96</v>
      </c>
      <c r="AD75" s="109" t="s">
        <v>96</v>
      </c>
      <c r="AE75" s="109" t="s">
        <v>96</v>
      </c>
      <c r="AF75" s="109" t="s">
        <v>96</v>
      </c>
      <c r="AG75" s="109" t="s">
        <v>96</v>
      </c>
      <c r="AH75" s="109" t="s">
        <v>96</v>
      </c>
      <c r="AI75" s="109" t="s">
        <v>96</v>
      </c>
      <c r="AJ75" s="109" t="s">
        <v>96</v>
      </c>
      <c r="AK75" s="109" t="s">
        <v>96</v>
      </c>
      <c r="AL75" s="109" t="s">
        <v>96</v>
      </c>
      <c r="AM75" s="109" t="s">
        <v>96</v>
      </c>
      <c r="AN75" s="109" t="s">
        <v>96</v>
      </c>
      <c r="AO75" s="109" t="s">
        <v>96</v>
      </c>
      <c r="AP75" s="109" t="s">
        <v>96</v>
      </c>
      <c r="AQ75" s="109">
        <v>0</v>
      </c>
      <c r="AR75" s="89" t="str">
        <f t="shared" si="2"/>
        <v>–</v>
      </c>
      <c r="AS75" s="89" t="str">
        <f t="shared" si="3"/>
        <v>–</v>
      </c>
      <c r="AT75" s="70"/>
      <c r="AU75" s="70"/>
      <c r="AV75" s="70"/>
      <c r="AW75" s="70"/>
      <c r="AX75" s="70"/>
      <c r="AY75" s="70"/>
      <c r="AZ75" s="70"/>
      <c r="BA75" s="70"/>
      <c r="BB75" s="70"/>
      <c r="BC75" s="70"/>
      <c r="BD75" s="122"/>
      <c r="BE75" s="122"/>
      <c r="BF75" s="122"/>
      <c r="BG75" s="122"/>
      <c r="BH75" s="122"/>
      <c r="BI75" s="122"/>
      <c r="BJ75" s="122"/>
      <c r="BK75" s="122"/>
      <c r="BL75" s="122"/>
      <c r="BM75" s="122"/>
      <c r="BN75" s="122"/>
      <c r="BO75" s="122"/>
      <c r="BP75" s="122"/>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row>
    <row r="76" spans="1:91" s="111" customFormat="1" hidden="1" outlineLevel="1">
      <c r="A76" s="85" t="s">
        <v>30</v>
      </c>
      <c r="B76" s="85" t="s">
        <v>31</v>
      </c>
      <c r="C76" s="108"/>
      <c r="D76" s="109" t="s">
        <v>96</v>
      </c>
      <c r="E76" s="109" t="s">
        <v>96</v>
      </c>
      <c r="F76" s="109" t="s">
        <v>96</v>
      </c>
      <c r="G76" s="109" t="s">
        <v>96</v>
      </c>
      <c r="H76" s="109" t="s">
        <v>96</v>
      </c>
      <c r="I76" s="109" t="s">
        <v>96</v>
      </c>
      <c r="J76" s="109" t="s">
        <v>96</v>
      </c>
      <c r="K76" s="109" t="s">
        <v>96</v>
      </c>
      <c r="L76" s="109" t="s">
        <v>96</v>
      </c>
      <c r="M76" s="109" t="s">
        <v>96</v>
      </c>
      <c r="N76" s="109" t="s">
        <v>96</v>
      </c>
      <c r="O76" s="109" t="s">
        <v>96</v>
      </c>
      <c r="P76" s="109">
        <v>0.83199000000000001</v>
      </c>
      <c r="Q76" s="109">
        <v>0.28619499999999998</v>
      </c>
      <c r="R76" s="109">
        <v>1.196812</v>
      </c>
      <c r="S76" s="109">
        <v>0.94232400000000005</v>
      </c>
      <c r="T76" s="109">
        <v>0.80724700000000005</v>
      </c>
      <c r="U76" s="109">
        <v>0.73379100000000008</v>
      </c>
      <c r="V76" s="109">
        <v>1.1806380000000001</v>
      </c>
      <c r="W76" s="109">
        <v>1.9912529999999999</v>
      </c>
      <c r="X76" s="109">
        <v>2.3412769999999998</v>
      </c>
      <c r="Y76" s="109">
        <v>2.1568200000000002</v>
      </c>
      <c r="Z76" s="109">
        <v>1.8441149999999999</v>
      </c>
      <c r="AA76" s="109">
        <v>1.5175049999999999</v>
      </c>
      <c r="AB76" s="109">
        <v>1.3337060000000001</v>
      </c>
      <c r="AC76" s="109">
        <v>1.8027759999999999</v>
      </c>
      <c r="AD76" s="109">
        <v>2.0160119999999999</v>
      </c>
      <c r="AE76" s="109">
        <v>1.519317</v>
      </c>
      <c r="AF76" s="109">
        <v>1.3691469999999999</v>
      </c>
      <c r="AG76" s="109">
        <v>1.4833229999999999</v>
      </c>
      <c r="AH76" s="109">
        <v>1.4994810000000001</v>
      </c>
      <c r="AI76" s="109">
        <v>1.5826880000000001</v>
      </c>
      <c r="AJ76" s="109">
        <v>1.6911639999999999</v>
      </c>
      <c r="AK76" s="109">
        <v>1.572776</v>
      </c>
      <c r="AL76" s="109">
        <v>1.580999</v>
      </c>
      <c r="AM76" s="109">
        <v>1.2345269999999999</v>
      </c>
      <c r="AN76" s="109">
        <v>1.7008909999999999</v>
      </c>
      <c r="AO76" s="109">
        <v>1.8460589999999999</v>
      </c>
      <c r="AP76" s="109">
        <v>1.329963</v>
      </c>
      <c r="AQ76" s="109">
        <v>1.19618</v>
      </c>
      <c r="AR76" s="89">
        <f t="shared" si="2"/>
        <v>-0.10059152021522402</v>
      </c>
      <c r="AS76" s="89">
        <f t="shared" si="3"/>
        <v>-6.6042617097099993E-3</v>
      </c>
      <c r="AT76" s="70"/>
      <c r="AU76" s="70"/>
      <c r="AV76" s="70"/>
      <c r="AW76" s="70"/>
      <c r="AX76" s="70"/>
      <c r="AY76" s="70"/>
      <c r="AZ76" s="70"/>
      <c r="BA76" s="70"/>
      <c r="BB76" s="70"/>
      <c r="BC76" s="70"/>
      <c r="BD76" s="122"/>
      <c r="BE76" s="122"/>
      <c r="BF76" s="122"/>
      <c r="BG76" s="122"/>
      <c r="BH76" s="122"/>
      <c r="BI76" s="122"/>
      <c r="BJ76" s="122"/>
      <c r="BK76" s="122"/>
      <c r="BL76" s="122"/>
      <c r="BM76" s="122"/>
      <c r="BN76" s="122"/>
      <c r="BO76" s="122"/>
      <c r="BP76" s="122"/>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row>
    <row r="77" spans="1:91" s="111" customFormat="1" hidden="1" outlineLevel="1">
      <c r="A77" s="103" t="s">
        <v>120</v>
      </c>
      <c r="B77" s="103" t="s">
        <v>121</v>
      </c>
      <c r="C77" s="108"/>
      <c r="D77" s="109" t="s">
        <v>96</v>
      </c>
      <c r="E77" s="109" t="s">
        <v>96</v>
      </c>
      <c r="F77" s="109" t="s">
        <v>96</v>
      </c>
      <c r="G77" s="109" t="s">
        <v>96</v>
      </c>
      <c r="H77" s="109" t="s">
        <v>96</v>
      </c>
      <c r="I77" s="109" t="s">
        <v>96</v>
      </c>
      <c r="J77" s="109" t="s">
        <v>96</v>
      </c>
      <c r="K77" s="109" t="s">
        <v>96</v>
      </c>
      <c r="L77" s="109" t="s">
        <v>96</v>
      </c>
      <c r="M77" s="109" t="s">
        <v>96</v>
      </c>
      <c r="N77" s="109" t="s">
        <v>96</v>
      </c>
      <c r="O77" s="109" t="s">
        <v>96</v>
      </c>
      <c r="P77" s="109" t="s">
        <v>96</v>
      </c>
      <c r="Q77" s="109" t="s">
        <v>96</v>
      </c>
      <c r="R77" s="109" t="s">
        <v>96</v>
      </c>
      <c r="S77" s="109" t="s">
        <v>96</v>
      </c>
      <c r="T77" s="109" t="s">
        <v>96</v>
      </c>
      <c r="U77" s="109" t="s">
        <v>96</v>
      </c>
      <c r="V77" s="109" t="s">
        <v>96</v>
      </c>
      <c r="W77" s="109" t="s">
        <v>96</v>
      </c>
      <c r="X77" s="109" t="s">
        <v>96</v>
      </c>
      <c r="Y77" s="109" t="s">
        <v>96</v>
      </c>
      <c r="Z77" s="109" t="s">
        <v>96</v>
      </c>
      <c r="AA77" s="109" t="s">
        <v>96</v>
      </c>
      <c r="AB77" s="109" t="s">
        <v>96</v>
      </c>
      <c r="AC77" s="109" t="s">
        <v>96</v>
      </c>
      <c r="AD77" s="109" t="s">
        <v>96</v>
      </c>
      <c r="AE77" s="109" t="s">
        <v>96</v>
      </c>
      <c r="AF77" s="109" t="s">
        <v>96</v>
      </c>
      <c r="AG77" s="109" t="s">
        <v>96</v>
      </c>
      <c r="AH77" s="109" t="s">
        <v>96</v>
      </c>
      <c r="AI77" s="109" t="s">
        <v>96</v>
      </c>
      <c r="AJ77" s="109" t="s">
        <v>96</v>
      </c>
      <c r="AK77" s="109" t="s">
        <v>96</v>
      </c>
      <c r="AL77" s="109" t="s">
        <v>96</v>
      </c>
      <c r="AM77" s="109" t="s">
        <v>96</v>
      </c>
      <c r="AN77" s="109" t="s">
        <v>96</v>
      </c>
      <c r="AO77" s="109" t="s">
        <v>96</v>
      </c>
      <c r="AP77" s="109">
        <v>0.47812199999999999</v>
      </c>
      <c r="AQ77" s="109">
        <v>0.37837599999999999</v>
      </c>
      <c r="AR77" s="89">
        <f t="shared" si="2"/>
        <v>-0.20862039395802745</v>
      </c>
      <c r="AS77" s="89" t="str">
        <f t="shared" si="3"/>
        <v>–</v>
      </c>
      <c r="AT77" s="70"/>
      <c r="AU77" s="70"/>
      <c r="AV77" s="70"/>
      <c r="AW77" s="70"/>
      <c r="AX77" s="70"/>
      <c r="AY77" s="70"/>
      <c r="AZ77" s="70"/>
      <c r="BA77" s="70"/>
      <c r="BB77" s="70"/>
      <c r="BC77" s="70"/>
      <c r="BD77" s="122"/>
      <c r="BE77" s="122"/>
      <c r="BF77" s="122"/>
      <c r="BG77" s="122"/>
      <c r="BH77" s="122"/>
      <c r="BI77" s="122"/>
      <c r="BJ77" s="122"/>
      <c r="BK77" s="122"/>
      <c r="BL77" s="122"/>
      <c r="BM77" s="122"/>
      <c r="BN77" s="122"/>
      <c r="BO77" s="122"/>
      <c r="BP77" s="122"/>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row>
    <row r="78" spans="1:91" s="98" customFormat="1" collapsed="1">
      <c r="A78" s="120" t="s">
        <v>80</v>
      </c>
      <c r="B78" s="120" t="s">
        <v>79</v>
      </c>
      <c r="C78" s="93" t="s">
        <v>67</v>
      </c>
      <c r="D78" s="94">
        <v>3.0659189999999996</v>
      </c>
      <c r="E78" s="94">
        <v>2.977922</v>
      </c>
      <c r="F78" s="94">
        <v>1.914264</v>
      </c>
      <c r="G78" s="94">
        <v>2.5078429999999998</v>
      </c>
      <c r="H78" s="94">
        <v>2.3435750000000004</v>
      </c>
      <c r="I78" s="94">
        <v>6.2601810000000002</v>
      </c>
      <c r="J78" s="94">
        <v>6.3626159999999992</v>
      </c>
      <c r="K78" s="94">
        <v>4.1630229999999999</v>
      </c>
      <c r="L78" s="94">
        <v>4.6280080000000003</v>
      </c>
      <c r="M78" s="94">
        <v>2.6174360000000001</v>
      </c>
      <c r="N78" s="94">
        <v>4.9521350000000002</v>
      </c>
      <c r="O78" s="94">
        <v>4.5636419999999998</v>
      </c>
      <c r="P78" s="94">
        <v>0.245585</v>
      </c>
      <c r="Q78" s="94">
        <v>27.749379999999999</v>
      </c>
      <c r="R78" s="94">
        <v>3.2046070000000002</v>
      </c>
      <c r="S78" s="94">
        <v>4.8985219999999998</v>
      </c>
      <c r="T78" s="94">
        <v>3.1546539999999998</v>
      </c>
      <c r="U78" s="94">
        <v>6.9535799999999997</v>
      </c>
      <c r="V78" s="94">
        <v>9.5390720000000009</v>
      </c>
      <c r="W78" s="94">
        <v>7.785304</v>
      </c>
      <c r="X78" s="94">
        <v>10.229514</v>
      </c>
      <c r="Y78" s="94">
        <v>7.8859820000000003</v>
      </c>
      <c r="Z78" s="94">
        <v>6.6397759999999995</v>
      </c>
      <c r="AA78" s="94">
        <v>5.4265299999999996</v>
      </c>
      <c r="AB78" s="94">
        <v>4.887397</v>
      </c>
      <c r="AC78" s="94">
        <v>6.4919650000000004</v>
      </c>
      <c r="AD78" s="94">
        <v>5.2317489999999998</v>
      </c>
      <c r="AE78" s="94">
        <v>2.6291090000000001</v>
      </c>
      <c r="AF78" s="94">
        <v>2.3804090000000002</v>
      </c>
      <c r="AG78" s="94">
        <v>2.4742470000000001</v>
      </c>
      <c r="AH78" s="94">
        <v>4.3397180000000004</v>
      </c>
      <c r="AI78" s="94">
        <v>2.692914</v>
      </c>
      <c r="AJ78" s="94">
        <v>-1.9501000000000001E-2</v>
      </c>
      <c r="AK78" s="94">
        <v>3.9958E-2</v>
      </c>
      <c r="AL78" s="94">
        <v>-0.193026</v>
      </c>
      <c r="AM78" s="94">
        <v>-0.18746199999999999</v>
      </c>
      <c r="AN78" s="94">
        <v>4.5465999999999999E-2</v>
      </c>
      <c r="AO78" s="94">
        <v>-0.119464</v>
      </c>
      <c r="AP78" s="94">
        <v>1.0259000000000001E-2</v>
      </c>
      <c r="AQ78" s="94">
        <v>-1.7212999999999999E-2</v>
      </c>
      <c r="AR78" s="89">
        <f t="shared" si="2"/>
        <v>-2.6778438444292814</v>
      </c>
      <c r="AS78" s="89">
        <f t="shared" si="3"/>
        <v>-0.73626131114491011</v>
      </c>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5"/>
      <c r="CD78" s="96"/>
      <c r="CE78" s="97"/>
    </row>
    <row r="79" spans="1:91" s="83" customFormat="1" ht="30" customHeight="1">
      <c r="A79" s="90" t="s">
        <v>155</v>
      </c>
      <c r="B79" s="90" t="s">
        <v>156</v>
      </c>
      <c r="C79" s="86" t="s">
        <v>63</v>
      </c>
      <c r="D79" s="81">
        <v>2039.7573030000003</v>
      </c>
      <c r="E79" s="81">
        <v>2332.5725769999999</v>
      </c>
      <c r="F79" s="81">
        <v>2502.1197229999998</v>
      </c>
      <c r="G79" s="81">
        <v>2677.1520089999999</v>
      </c>
      <c r="H79" s="81">
        <v>2838.0836519999993</v>
      </c>
      <c r="I79" s="81">
        <v>3017.570831</v>
      </c>
      <c r="J79" s="81">
        <v>3258.7090750000002</v>
      </c>
      <c r="K79" s="81">
        <v>3642.0002060000006</v>
      </c>
      <c r="L79" s="81">
        <v>3938.5245060000002</v>
      </c>
      <c r="M79" s="81">
        <v>3992.5816190000005</v>
      </c>
      <c r="N79" s="81">
        <v>4000.7556100000002</v>
      </c>
      <c r="O79" s="81">
        <v>4065.1722590000004</v>
      </c>
      <c r="P79" s="81">
        <v>4106.8007790000001</v>
      </c>
      <c r="Q79" s="81">
        <v>4168.2907919999998</v>
      </c>
      <c r="R79" s="81">
        <v>4217.0843330000007</v>
      </c>
      <c r="S79" s="81">
        <v>4358.6448739999996</v>
      </c>
      <c r="T79" s="81">
        <v>4546.4859429999997</v>
      </c>
      <c r="U79" s="81">
        <v>4748.0210310000002</v>
      </c>
      <c r="V79" s="81">
        <v>4958.8878070000001</v>
      </c>
      <c r="W79" s="81">
        <v>5222.8410750000003</v>
      </c>
      <c r="X79" s="81">
        <v>5358.1803099999997</v>
      </c>
      <c r="Y79" s="81">
        <v>5420.4145740000004</v>
      </c>
      <c r="Z79" s="81">
        <v>5484.6253510000006</v>
      </c>
      <c r="AA79" s="81">
        <v>5531.362983</v>
      </c>
      <c r="AB79" s="81">
        <v>5743.8354629999994</v>
      </c>
      <c r="AC79" s="81">
        <v>5968.3478210000003</v>
      </c>
      <c r="AD79" s="81">
        <v>5992.7655349999986</v>
      </c>
      <c r="AE79" s="81">
        <v>6064.4129330000005</v>
      </c>
      <c r="AF79" s="81">
        <v>6396.5329280000005</v>
      </c>
      <c r="AG79" s="81">
        <v>6537.9072430000006</v>
      </c>
      <c r="AH79" s="81">
        <v>6776.6169739999996</v>
      </c>
      <c r="AI79" s="81">
        <v>6886.1336760000004</v>
      </c>
      <c r="AJ79" s="81">
        <v>7212.6885810000012</v>
      </c>
      <c r="AK79" s="81">
        <v>7080.3693810000004</v>
      </c>
      <c r="AL79" s="81">
        <v>7134.0177640000002</v>
      </c>
      <c r="AM79" s="81">
        <v>7239.9895450000004</v>
      </c>
      <c r="AN79" s="81">
        <v>7084.1192329999994</v>
      </c>
      <c r="AO79" s="81">
        <v>7091.0186919999996</v>
      </c>
      <c r="AP79" s="81">
        <v>7199.5530149999995</v>
      </c>
      <c r="AQ79" s="81">
        <v>7487.2056460000013</v>
      </c>
      <c r="AR79" s="82">
        <f t="shared" si="2"/>
        <v>3.9954234714389664E-2</v>
      </c>
      <c r="AS79" s="82">
        <f t="shared" si="3"/>
        <v>1.388858392617553E-2</v>
      </c>
      <c r="AT79" s="70"/>
      <c r="AU79" s="70"/>
      <c r="AV79" s="70"/>
      <c r="AW79" s="70"/>
      <c r="AX79" s="70"/>
      <c r="AY79" s="70"/>
      <c r="AZ79" s="70"/>
      <c r="BA79" s="70"/>
      <c r="BB79" s="148"/>
      <c r="BC79" s="148"/>
      <c r="BD79" s="84"/>
      <c r="BE79" s="84"/>
      <c r="BF79" s="84"/>
      <c r="BG79" s="84"/>
      <c r="BH79" s="84"/>
      <c r="BI79" s="84"/>
      <c r="BJ79" s="84"/>
      <c r="BK79" s="84"/>
      <c r="BL79" s="84"/>
      <c r="BM79" s="84"/>
      <c r="BN79" s="84"/>
      <c r="BO79" s="84"/>
      <c r="BP79" s="84"/>
    </row>
    <row r="80" spans="1:91" s="83" customFormat="1" ht="30" customHeight="1">
      <c r="A80" s="90" t="s">
        <v>157</v>
      </c>
      <c r="B80" s="90" t="s">
        <v>158</v>
      </c>
      <c r="C80" s="86"/>
      <c r="D80" s="81">
        <v>261.16406174875146</v>
      </c>
      <c r="E80" s="81">
        <v>252.68629298169753</v>
      </c>
      <c r="F80" s="81">
        <v>218.61922847088226</v>
      </c>
      <c r="G80" s="81">
        <v>210.41312298835328</v>
      </c>
      <c r="H80" s="81">
        <v>216.55612238103231</v>
      </c>
      <c r="I80" s="81">
        <v>268.86824222129781</v>
      </c>
      <c r="J80" s="81">
        <v>274.69113021963403</v>
      </c>
      <c r="K80" s="81">
        <v>108.37472065058182</v>
      </c>
      <c r="L80" s="81">
        <v>-79.253253000000313</v>
      </c>
      <c r="M80" s="81">
        <v>-4.3221880000005513</v>
      </c>
      <c r="N80" s="81">
        <v>560.43803800000023</v>
      </c>
      <c r="O80" s="81">
        <v>723.2805029999995</v>
      </c>
      <c r="P80" s="81">
        <v>819.15033700000004</v>
      </c>
      <c r="Q80" s="81">
        <v>585.46489999999994</v>
      </c>
      <c r="R80" s="81">
        <v>564.32952299999943</v>
      </c>
      <c r="S80" s="81">
        <v>412.72739700000056</v>
      </c>
      <c r="T80" s="81">
        <v>409.26674599999933</v>
      </c>
      <c r="U80" s="81">
        <v>418.40773100000024</v>
      </c>
      <c r="V80" s="81">
        <v>242.00046699999984</v>
      </c>
      <c r="W80" s="81">
        <v>145.24167299999954</v>
      </c>
      <c r="X80" s="81">
        <v>492.68796900000052</v>
      </c>
      <c r="Y80" s="81">
        <v>875.50663600000007</v>
      </c>
      <c r="Z80" s="81">
        <v>976.2488629999998</v>
      </c>
      <c r="AA80" s="81">
        <v>1130.2684159999999</v>
      </c>
      <c r="AB80" s="81">
        <v>973.98819499999991</v>
      </c>
      <c r="AC80" s="81">
        <v>581.53762999999981</v>
      </c>
      <c r="AD80" s="81">
        <v>685.60441300000093</v>
      </c>
      <c r="AE80" s="81">
        <v>617.87771599999905</v>
      </c>
      <c r="AF80" s="81">
        <v>38.41981399999986</v>
      </c>
      <c r="AG80" s="81">
        <v>-152.74460400000135</v>
      </c>
      <c r="AH80" s="81">
        <v>-409.75745899999856</v>
      </c>
      <c r="AI80" s="81">
        <v>-462.93832400000065</v>
      </c>
      <c r="AJ80" s="81">
        <v>-772.32533500000136</v>
      </c>
      <c r="AK80" s="81">
        <v>-602.73764800000026</v>
      </c>
      <c r="AL80" s="81">
        <v>-496.91642200000115</v>
      </c>
      <c r="AM80" s="81">
        <v>-940.18209500000103</v>
      </c>
      <c r="AN80" s="81">
        <v>-377.742569</v>
      </c>
      <c r="AO80" s="81">
        <v>-154.36875600000076</v>
      </c>
      <c r="AP80" s="81">
        <v>-759.70085599999948</v>
      </c>
      <c r="AQ80" s="81">
        <v>-995.75463700000091</v>
      </c>
      <c r="AR80" s="82">
        <f t="shared" si="2"/>
        <v>-0.31071938268291432</v>
      </c>
      <c r="AS80" s="82">
        <f t="shared" si="3"/>
        <v>-0.6020108228432437</v>
      </c>
      <c r="AT80" s="70"/>
      <c r="AU80" s="70"/>
      <c r="AV80" s="70"/>
      <c r="AW80" s="70"/>
      <c r="AX80" s="70"/>
      <c r="AY80" s="70"/>
      <c r="AZ80" s="70"/>
      <c r="BA80" s="70"/>
      <c r="BB80" s="148"/>
      <c r="BC80" s="148"/>
      <c r="BD80" s="84"/>
      <c r="BE80" s="84"/>
      <c r="BF80" s="84"/>
      <c r="BG80" s="84"/>
      <c r="BH80" s="84"/>
      <c r="BI80" s="84"/>
      <c r="BJ80" s="84"/>
      <c r="BK80" s="84"/>
      <c r="BL80" s="84"/>
      <c r="BM80" s="84"/>
      <c r="BN80" s="84"/>
      <c r="BO80" s="84"/>
      <c r="BP80" s="84"/>
    </row>
    <row r="81" spans="1:83" s="83" customFormat="1" ht="30" customHeight="1">
      <c r="A81" s="90" t="s">
        <v>159</v>
      </c>
      <c r="B81" s="90" t="s">
        <v>160</v>
      </c>
      <c r="C81" s="86"/>
      <c r="D81" s="81">
        <v>643.5242819999994</v>
      </c>
      <c r="E81" s="81">
        <v>686.13369400000056</v>
      </c>
      <c r="F81" s="81">
        <v>679.44231400000035</v>
      </c>
      <c r="G81" s="81">
        <v>694.36387000000059</v>
      </c>
      <c r="H81" s="81">
        <v>720.35566000000063</v>
      </c>
      <c r="I81" s="81">
        <v>832.41834299999982</v>
      </c>
      <c r="J81" s="81">
        <v>922.53304399999934</v>
      </c>
      <c r="K81" s="81">
        <v>822.30407699999978</v>
      </c>
      <c r="L81" s="81">
        <v>677.39869899999894</v>
      </c>
      <c r="M81" s="81">
        <v>790.18675100000019</v>
      </c>
      <c r="N81" s="81">
        <v>1380.5961939999997</v>
      </c>
      <c r="O81" s="81">
        <v>1547.2242859999992</v>
      </c>
      <c r="P81" s="81">
        <v>1691.8702880000001</v>
      </c>
      <c r="Q81" s="81">
        <v>1540.2256429999998</v>
      </c>
      <c r="R81" s="81">
        <v>1536.9803599999996</v>
      </c>
      <c r="S81" s="81">
        <v>1439.4856800000007</v>
      </c>
      <c r="T81" s="81">
        <v>1445.6300919999994</v>
      </c>
      <c r="U81" s="81">
        <v>1530.911744</v>
      </c>
      <c r="V81" s="81">
        <v>1348.6356879999994</v>
      </c>
      <c r="W81" s="81">
        <v>1227.2983639999993</v>
      </c>
      <c r="X81" s="81">
        <v>1566.1547399999999</v>
      </c>
      <c r="Y81" s="81">
        <v>1854.6694550000002</v>
      </c>
      <c r="Z81" s="81">
        <v>2189.5512509999999</v>
      </c>
      <c r="AA81" s="81">
        <v>2482.8087340000002</v>
      </c>
      <c r="AB81" s="81">
        <v>2204.2690879999991</v>
      </c>
      <c r="AC81" s="81">
        <v>1668.6517519999998</v>
      </c>
      <c r="AD81" s="81">
        <v>1869.8031480000018</v>
      </c>
      <c r="AE81" s="81">
        <v>1815.9524429999992</v>
      </c>
      <c r="AF81" s="81">
        <v>1367.0411859999995</v>
      </c>
      <c r="AG81" s="81">
        <v>1231.6673519999986</v>
      </c>
      <c r="AH81" s="81">
        <v>996.71489000000111</v>
      </c>
      <c r="AI81" s="81">
        <v>859.63538100000005</v>
      </c>
      <c r="AJ81" s="81">
        <v>604.43953599999895</v>
      </c>
      <c r="AK81" s="81">
        <v>891.69695999999931</v>
      </c>
      <c r="AL81" s="81">
        <v>887.1366769999986</v>
      </c>
      <c r="AM81" s="81">
        <v>581.20112299999801</v>
      </c>
      <c r="AN81" s="81">
        <v>955.29310199999964</v>
      </c>
      <c r="AO81" s="81">
        <v>1773.5796649999993</v>
      </c>
      <c r="AP81" s="81">
        <v>217.2544940000007</v>
      </c>
      <c r="AQ81" s="81">
        <v>514.59878599999956</v>
      </c>
      <c r="AR81" s="82">
        <f t="shared" si="2"/>
        <v>1.3686450693167151</v>
      </c>
      <c r="AS81" s="82">
        <f t="shared" si="3"/>
        <v>0.14914931451887239</v>
      </c>
      <c r="AT81" s="70"/>
      <c r="AU81" s="70"/>
      <c r="AV81" s="70"/>
      <c r="AW81" s="70"/>
      <c r="AX81" s="70"/>
      <c r="AY81" s="70"/>
      <c r="AZ81" s="70"/>
      <c r="BA81" s="70"/>
      <c r="BB81" s="148"/>
      <c r="BC81" s="148"/>
      <c r="BD81" s="84"/>
      <c r="BE81" s="84"/>
      <c r="BF81" s="84"/>
      <c r="BG81" s="84"/>
      <c r="BH81" s="84"/>
      <c r="BI81" s="84"/>
      <c r="BJ81" s="84"/>
      <c r="BK81" s="84"/>
      <c r="BL81" s="84"/>
      <c r="BM81" s="84"/>
      <c r="BN81" s="84"/>
      <c r="BO81" s="84"/>
      <c r="BP81" s="84"/>
    </row>
    <row r="82" spans="1:83" s="83" customFormat="1" ht="30" customHeight="1">
      <c r="A82" s="90" t="s">
        <v>161</v>
      </c>
      <c r="B82" s="90" t="s">
        <v>162</v>
      </c>
      <c r="C82" s="86"/>
      <c r="D82" s="81">
        <v>643.5242819999994</v>
      </c>
      <c r="E82" s="81">
        <v>686.13369400000056</v>
      </c>
      <c r="F82" s="81">
        <v>679.44231400000035</v>
      </c>
      <c r="G82" s="81">
        <v>694.36387000000059</v>
      </c>
      <c r="H82" s="81">
        <v>720.35566000000063</v>
      </c>
      <c r="I82" s="81">
        <v>832.41834299999982</v>
      </c>
      <c r="J82" s="81">
        <v>894.53304399999934</v>
      </c>
      <c r="K82" s="81">
        <v>831.30407699999978</v>
      </c>
      <c r="L82" s="81">
        <v>675.39869899999894</v>
      </c>
      <c r="M82" s="81">
        <v>930.18675100000019</v>
      </c>
      <c r="N82" s="81">
        <v>1470.5961939999997</v>
      </c>
      <c r="O82" s="81">
        <v>1715.2242859999992</v>
      </c>
      <c r="P82" s="81">
        <v>1925.8702880000001</v>
      </c>
      <c r="Q82" s="81">
        <v>1874.2256429999998</v>
      </c>
      <c r="R82" s="81">
        <v>1897.9803599999996</v>
      </c>
      <c r="S82" s="81">
        <v>1928.7856800000009</v>
      </c>
      <c r="T82" s="81">
        <v>2010.7300919999998</v>
      </c>
      <c r="U82" s="81">
        <v>1385.5838620000004</v>
      </c>
      <c r="V82" s="81">
        <v>937.39497399999982</v>
      </c>
      <c r="W82" s="81">
        <v>1756.7821369999992</v>
      </c>
      <c r="X82" s="81">
        <v>1828.9857840000004</v>
      </c>
      <c r="Y82" s="81">
        <v>2367.7072850000004</v>
      </c>
      <c r="Z82" s="81">
        <v>2930.1797049999986</v>
      </c>
      <c r="AA82" s="81">
        <v>2801.1220120000007</v>
      </c>
      <c r="AB82" s="81">
        <v>-1768.8402549999996</v>
      </c>
      <c r="AC82" s="81">
        <v>2486.0357519999989</v>
      </c>
      <c r="AD82" s="81">
        <v>1748.8911480000006</v>
      </c>
      <c r="AE82" s="81">
        <v>2430.3744429999997</v>
      </c>
      <c r="AF82" s="81">
        <v>2462.513186000002</v>
      </c>
      <c r="AG82" s="81">
        <v>1906.9363519999997</v>
      </c>
      <c r="AH82" s="81">
        <v>1788.4078899999995</v>
      </c>
      <c r="AI82" s="81">
        <v>1482.9193809999988</v>
      </c>
      <c r="AJ82" s="81">
        <v>1275.9185359999983</v>
      </c>
      <c r="AK82" s="81">
        <v>2073.364959999999</v>
      </c>
      <c r="AL82" s="81">
        <v>6443.4566769999983</v>
      </c>
      <c r="AM82" s="81">
        <v>4101.4131229999984</v>
      </c>
      <c r="AN82" s="81">
        <v>2659.0891019999999</v>
      </c>
      <c r="AO82" s="81">
        <v>4450.0666650000003</v>
      </c>
      <c r="AP82" s="81">
        <v>-5587.0885060000001</v>
      </c>
      <c r="AQ82" s="81">
        <v>1900.2407859999976</v>
      </c>
      <c r="AR82" s="82">
        <f t="shared" si="2"/>
        <v>1.3401128841899175</v>
      </c>
      <c r="AS82" s="82">
        <f t="shared" si="3"/>
        <v>0.14031598298360246</v>
      </c>
      <c r="AT82" s="70"/>
      <c r="AU82" s="70"/>
      <c r="AV82" s="70"/>
      <c r="AW82" s="70"/>
      <c r="AX82" s="70"/>
      <c r="AY82" s="70"/>
      <c r="AZ82" s="70"/>
      <c r="BA82" s="70"/>
      <c r="BB82" s="148"/>
      <c r="BC82" s="148"/>
      <c r="BD82" s="84"/>
      <c r="BE82" s="84"/>
      <c r="BF82" s="84"/>
      <c r="BG82" s="84"/>
      <c r="BH82" s="84"/>
      <c r="BI82" s="84"/>
      <c r="BJ82" s="84"/>
      <c r="BK82" s="84"/>
      <c r="BL82" s="84"/>
      <c r="BM82" s="84"/>
      <c r="BN82" s="84"/>
      <c r="BO82" s="84"/>
      <c r="BP82" s="84"/>
    </row>
    <row r="83" spans="1:83" s="131" customFormat="1">
      <c r="A83" s="123" t="s">
        <v>82</v>
      </c>
      <c r="B83" s="123" t="s">
        <v>83</v>
      </c>
      <c r="C83" s="124" t="s">
        <v>68</v>
      </c>
      <c r="D83" s="125">
        <v>264.79374638645282</v>
      </c>
      <c r="E83" s="125">
        <v>-17.9724905240314</v>
      </c>
      <c r="F83" s="125">
        <v>-45.300744683836911</v>
      </c>
      <c r="G83" s="125">
        <v>-48.360619001337454</v>
      </c>
      <c r="H83" s="125">
        <v>-79.258548961193355</v>
      </c>
      <c r="I83" s="125">
        <v>-61.279996741199739</v>
      </c>
      <c r="J83" s="125">
        <v>-165.1069232279383</v>
      </c>
      <c r="K83" s="125">
        <v>48.138358419603719</v>
      </c>
      <c r="L83" s="125">
        <v>119.54317533348012</v>
      </c>
      <c r="M83" s="125">
        <v>1.8139869999986331</v>
      </c>
      <c r="N83" s="125">
        <v>-120.69373199999791</v>
      </c>
      <c r="O83" s="125">
        <v>-96.007959000000938</v>
      </c>
      <c r="P83" s="125">
        <v>-108.55184100000224</v>
      </c>
      <c r="Q83" s="125">
        <v>-49.590089999996053</v>
      </c>
      <c r="R83" s="125">
        <v>-154.14456299999983</v>
      </c>
      <c r="S83" s="125">
        <v>-42.975555000000668</v>
      </c>
      <c r="T83" s="125">
        <v>-88.673000000003867</v>
      </c>
      <c r="U83" s="125">
        <v>-150.41814899999781</v>
      </c>
      <c r="V83" s="125">
        <v>66.980242000004523</v>
      </c>
      <c r="W83" s="125">
        <v>89.684190999995735</v>
      </c>
      <c r="X83" s="125">
        <v>75.85213899999917</v>
      </c>
      <c r="Y83" s="125">
        <v>-79.333898999993835</v>
      </c>
      <c r="Z83" s="125">
        <v>-145.43307000000414</v>
      </c>
      <c r="AA83" s="125">
        <v>-127.06623100000479</v>
      </c>
      <c r="AB83" s="125">
        <v>-289.55885099998932</v>
      </c>
      <c r="AC83" s="125">
        <v>-106.00865600000907</v>
      </c>
      <c r="AD83" s="125">
        <v>-313.73617599999739</v>
      </c>
      <c r="AE83" s="125">
        <v>-352.23019700000259</v>
      </c>
      <c r="AF83" s="125">
        <v>262.73408700001528</v>
      </c>
      <c r="AG83" s="125">
        <v>-223.59743800001343</v>
      </c>
      <c r="AH83" s="125">
        <v>-67.65926899999431</v>
      </c>
      <c r="AI83" s="125">
        <v>88.101730999987922</v>
      </c>
      <c r="AJ83" s="125">
        <v>-188.66066999998429</v>
      </c>
      <c r="AK83" s="125">
        <v>-113.08550000000923</v>
      </c>
      <c r="AL83" s="125">
        <v>-1.1069019999958982</v>
      </c>
      <c r="AM83" s="125">
        <v>-347.77052699999331</v>
      </c>
      <c r="AN83" s="125">
        <v>-21.530280000008133</v>
      </c>
      <c r="AO83" s="125">
        <v>-400.53963700000259</v>
      </c>
      <c r="AP83" s="125">
        <v>-211.95879390998834</v>
      </c>
      <c r="AQ83" s="125">
        <v>-380.61812879608374</v>
      </c>
      <c r="AR83" s="89">
        <f t="shared" si="2"/>
        <v>-0.79571756271513439</v>
      </c>
      <c r="AS83" s="89" t="s">
        <v>122</v>
      </c>
      <c r="AT83" s="126"/>
      <c r="AU83" s="127"/>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8"/>
      <c r="CD83" s="129"/>
      <c r="CE83" s="130"/>
    </row>
    <row r="84" spans="1:83" s="98" customFormat="1">
      <c r="A84" s="120" t="s">
        <v>81</v>
      </c>
      <c r="B84" s="120" t="s">
        <v>85</v>
      </c>
      <c r="C84" s="93" t="s">
        <v>63</v>
      </c>
      <c r="D84" s="94">
        <v>908.31802838645262</v>
      </c>
      <c r="E84" s="94">
        <v>668.16120347597075</v>
      </c>
      <c r="F84" s="94">
        <v>634.14156931616321</v>
      </c>
      <c r="G84" s="94">
        <v>646.00325099866234</v>
      </c>
      <c r="H84" s="94">
        <v>641.09711103880772</v>
      </c>
      <c r="I84" s="94">
        <v>771.13834625880338</v>
      </c>
      <c r="J84" s="94">
        <v>729.42612077205797</v>
      </c>
      <c r="K84" s="94">
        <v>879.44243541960418</v>
      </c>
      <c r="L84" s="94">
        <v>794.94187433347793</v>
      </c>
      <c r="M84" s="94">
        <v>932.00073800000007</v>
      </c>
      <c r="N84" s="94">
        <v>1349.902462</v>
      </c>
      <c r="O84" s="94">
        <v>1619.2163269999994</v>
      </c>
      <c r="P84" s="94">
        <v>1817.3184470000003</v>
      </c>
      <c r="Q84" s="94">
        <v>1824.6355529999996</v>
      </c>
      <c r="R84" s="94">
        <v>1743.8357970000006</v>
      </c>
      <c r="S84" s="94">
        <v>1885.8101250000002</v>
      </c>
      <c r="T84" s="94">
        <v>1922.057092</v>
      </c>
      <c r="U84" s="94">
        <v>1235.1657129999994</v>
      </c>
      <c r="V84" s="94">
        <v>1004.3752160000001</v>
      </c>
      <c r="W84" s="94">
        <v>1846.466328</v>
      </c>
      <c r="X84" s="94">
        <v>1904.8372400000001</v>
      </c>
      <c r="Y84" s="94">
        <v>2288.351314</v>
      </c>
      <c r="Z84" s="94">
        <v>2785.3259420000004</v>
      </c>
      <c r="AA84" s="94">
        <v>2669.204928000001</v>
      </c>
      <c r="AB84" s="94">
        <v>-2054.0359310000013</v>
      </c>
      <c r="AC84" s="94">
        <v>2287.1138509999996</v>
      </c>
      <c r="AD84" s="94">
        <v>1435.1549730000002</v>
      </c>
      <c r="AE84" s="94">
        <v>2078.1442459999998</v>
      </c>
      <c r="AF84" s="94">
        <v>2725.2472730000009</v>
      </c>
      <c r="AG84" s="94">
        <v>1683.3389140000018</v>
      </c>
      <c r="AH84" s="94">
        <v>1720.7486209999988</v>
      </c>
      <c r="AI84" s="94">
        <v>1571.0211109999996</v>
      </c>
      <c r="AJ84" s="94">
        <v>1087.2586269999999</v>
      </c>
      <c r="AK84" s="94">
        <v>1960.2794599999995</v>
      </c>
      <c r="AL84" s="94">
        <v>6442.3497750000006</v>
      </c>
      <c r="AM84" s="94">
        <v>3753.6425959999988</v>
      </c>
      <c r="AN84" s="94">
        <v>2637.5588210000001</v>
      </c>
      <c r="AO84" s="94">
        <v>4049.5270280000009</v>
      </c>
      <c r="AP84" s="94">
        <v>-5799.0473009999969</v>
      </c>
      <c r="AQ84" s="94">
        <v>1519.6226569999983</v>
      </c>
      <c r="AR84" s="89">
        <f t="shared" si="2"/>
        <v>1.2620469498046605</v>
      </c>
      <c r="AS84" s="89">
        <f t="shared" si="3"/>
        <v>0.1367347651054546</v>
      </c>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5"/>
      <c r="CD84" s="96"/>
      <c r="CE84" s="97"/>
    </row>
    <row r="85" spans="1:83" s="83" customFormat="1" ht="30" customHeight="1">
      <c r="A85" s="132" t="s">
        <v>163</v>
      </c>
      <c r="B85" s="132" t="s">
        <v>164</v>
      </c>
      <c r="C85" s="114" t="s">
        <v>69</v>
      </c>
      <c r="D85" s="81">
        <v>8463.1485413864539</v>
      </c>
      <c r="E85" s="81">
        <v>9131.309744862423</v>
      </c>
      <c r="F85" s="81">
        <v>9765.4513141785865</v>
      </c>
      <c r="G85" s="81">
        <v>10411.45456517725</v>
      </c>
      <c r="H85" s="81">
        <v>11052.551676216057</v>
      </c>
      <c r="I85" s="81">
        <v>11823.690022474857</v>
      </c>
      <c r="J85" s="81">
        <v>12553.116143246918</v>
      </c>
      <c r="K85" s="81">
        <v>13432.558578666521</v>
      </c>
      <c r="L85" s="81">
        <v>14227.500453000001</v>
      </c>
      <c r="M85" s="81">
        <v>15159.501190999999</v>
      </c>
      <c r="N85" s="81">
        <v>16509.403653000001</v>
      </c>
      <c r="O85" s="81">
        <v>18128.619979999999</v>
      </c>
      <c r="P85" s="81">
        <v>19945.938426999997</v>
      </c>
      <c r="Q85" s="81">
        <v>21770.573980000001</v>
      </c>
      <c r="R85" s="81">
        <v>23514.409777000001</v>
      </c>
      <c r="S85" s="81">
        <v>25400.219902000001</v>
      </c>
      <c r="T85" s="81">
        <v>27322.276993999996</v>
      </c>
      <c r="U85" s="81">
        <v>28557.442706999998</v>
      </c>
      <c r="V85" s="81">
        <v>29561.817923000002</v>
      </c>
      <c r="W85" s="81">
        <v>31408.284250999997</v>
      </c>
      <c r="X85" s="81">
        <v>33313.122173999996</v>
      </c>
      <c r="Y85" s="81">
        <v>35601.495560000003</v>
      </c>
      <c r="Z85" s="81">
        <v>38386.242194999999</v>
      </c>
      <c r="AA85" s="81">
        <v>41060.297975999994</v>
      </c>
      <c r="AB85" s="81">
        <v>39001.898870000005</v>
      </c>
      <c r="AC85" s="81">
        <v>41381.925965999995</v>
      </c>
      <c r="AD85" s="81">
        <v>42817.080937999999</v>
      </c>
      <c r="AE85" s="81">
        <v>44895.225183999995</v>
      </c>
      <c r="AF85" s="81">
        <v>47620.472457000011</v>
      </c>
      <c r="AG85" s="81">
        <v>49303.811370999996</v>
      </c>
      <c r="AH85" s="81">
        <v>51024.559992000002</v>
      </c>
      <c r="AI85" s="81">
        <v>52595.58110399999</v>
      </c>
      <c r="AJ85" s="81">
        <v>53682.838970000004</v>
      </c>
      <c r="AK85" s="81">
        <v>55643.118429999995</v>
      </c>
      <c r="AL85" s="81">
        <v>62085.468204999997</v>
      </c>
      <c r="AM85" s="81">
        <v>65839.110801000003</v>
      </c>
      <c r="AN85" s="81">
        <v>68476.669622999994</v>
      </c>
      <c r="AO85" s="81">
        <v>72526.196650999991</v>
      </c>
      <c r="AP85" s="81">
        <v>66727.149351090004</v>
      </c>
      <c r="AQ85" s="81">
        <v>68246.772008293919</v>
      </c>
      <c r="AR85" s="82">
        <f t="shared" si="2"/>
        <v>2.2773678659765682E-2</v>
      </c>
      <c r="AS85" s="82">
        <f t="shared" si="3"/>
        <v>3.4113120814132869E-2</v>
      </c>
      <c r="AT85" s="70"/>
      <c r="AU85" s="70"/>
      <c r="AV85" s="70"/>
      <c r="AW85" s="70"/>
      <c r="AX85" s="70"/>
      <c r="AY85" s="70"/>
      <c r="AZ85" s="70"/>
      <c r="BA85" s="70"/>
      <c r="BB85" s="148"/>
      <c r="BC85" s="148"/>
      <c r="BD85" s="84"/>
      <c r="BE85" s="84"/>
      <c r="BF85" s="84"/>
      <c r="BG85" s="84"/>
      <c r="BH85" s="84"/>
      <c r="BI85" s="84"/>
      <c r="BJ85" s="84"/>
      <c r="BK85" s="84"/>
      <c r="BL85" s="84"/>
      <c r="BM85" s="84"/>
      <c r="BN85" s="84"/>
      <c r="BO85" s="84"/>
      <c r="BP85" s="84"/>
    </row>
    <row r="86" spans="1:83">
      <c r="A86" s="5" t="s">
        <v>34</v>
      </c>
      <c r="B86" s="133" t="s">
        <v>35</v>
      </c>
      <c r="C86" s="80"/>
      <c r="D86" s="87">
        <v>8173.1077855730964</v>
      </c>
      <c r="E86" s="87">
        <v>8794.1088907799749</v>
      </c>
      <c r="F86" s="87">
        <v>9395.2789679796315</v>
      </c>
      <c r="G86" s="87">
        <v>10014.626992041112</v>
      </c>
      <c r="H86" s="87">
        <v>10631.117132247835</v>
      </c>
      <c r="I86" s="87">
        <v>11378.062309985293</v>
      </c>
      <c r="J86" s="87">
        <v>12114.578871467402</v>
      </c>
      <c r="K86" s="87">
        <v>13030.033787820272</v>
      </c>
      <c r="L86" s="87">
        <v>13993.029455</v>
      </c>
      <c r="M86" s="87">
        <v>14918.863275</v>
      </c>
      <c r="N86" s="87">
        <v>16188.86839</v>
      </c>
      <c r="O86" s="87">
        <v>17690.838620999999</v>
      </c>
      <c r="P86" s="87">
        <v>19295.784599999999</v>
      </c>
      <c r="Q86" s="87">
        <v>21003.026285</v>
      </c>
      <c r="R86" s="87">
        <v>22641.719510000003</v>
      </c>
      <c r="S86" s="87">
        <v>24190.26413</v>
      </c>
      <c r="T86" s="87">
        <v>25582.450835999996</v>
      </c>
      <c r="U86" s="87">
        <v>26938.940429999999</v>
      </c>
      <c r="V86" s="87">
        <v>28433.073745000002</v>
      </c>
      <c r="W86" s="87">
        <v>29983.939225999999</v>
      </c>
      <c r="X86" s="87">
        <v>31535.988052999997</v>
      </c>
      <c r="Y86" s="87">
        <v>33155.231368000001</v>
      </c>
      <c r="Z86" s="87">
        <v>34623.585429999999</v>
      </c>
      <c r="AA86" s="87">
        <v>36255.943591999996</v>
      </c>
      <c r="AB86" s="87">
        <v>36787.099536000002</v>
      </c>
      <c r="AC86" s="87">
        <v>38189.857759999999</v>
      </c>
      <c r="AD86" s="87">
        <v>39362.328311999998</v>
      </c>
      <c r="AE86" s="87">
        <v>40461.092221999999</v>
      </c>
      <c r="AF86" s="87">
        <v>41234.492343000005</v>
      </c>
      <c r="AG86" s="87">
        <v>41242.615098999995</v>
      </c>
      <c r="AH86" s="87">
        <v>42348.932801000003</v>
      </c>
      <c r="AI86" s="87">
        <v>42734.544792999994</v>
      </c>
      <c r="AJ86" s="87">
        <v>42985.704593000002</v>
      </c>
      <c r="AK86" s="87">
        <v>43355.942720999999</v>
      </c>
      <c r="AL86" s="87">
        <v>43413.429535999996</v>
      </c>
      <c r="AM86" s="87">
        <v>42819.571605000005</v>
      </c>
      <c r="AN86" s="87">
        <v>47520.025848999998</v>
      </c>
      <c r="AO86" s="87">
        <v>47429.963445999994</v>
      </c>
      <c r="AP86" s="87">
        <v>50131.897968090001</v>
      </c>
      <c r="AQ86" s="87">
        <v>50087.15552029392</v>
      </c>
      <c r="AR86" s="88">
        <f t="shared" si="2"/>
        <v>-8.9249459145873059E-4</v>
      </c>
      <c r="AS86" s="88">
        <f t="shared" si="3"/>
        <v>2.0201985325152282E-2</v>
      </c>
      <c r="BB86" s="148"/>
      <c r="BC86" s="148"/>
      <c r="BD86" s="84"/>
      <c r="BE86" s="84"/>
      <c r="BF86" s="84"/>
      <c r="BG86" s="84"/>
      <c r="BH86" s="84"/>
      <c r="BI86" s="84"/>
      <c r="BJ86" s="84"/>
      <c r="BK86" s="84"/>
      <c r="BL86" s="84"/>
      <c r="BM86" s="84"/>
      <c r="BN86" s="84"/>
      <c r="BO86" s="84"/>
      <c r="BP86" s="84"/>
    </row>
    <row r="87" spans="1:83">
      <c r="A87" s="5" t="s">
        <v>36</v>
      </c>
      <c r="B87" s="133" t="s">
        <v>37</v>
      </c>
      <c r="C87" s="80"/>
      <c r="D87" s="87">
        <v>7575.961897000001</v>
      </c>
      <c r="E87" s="87">
        <v>8139.0368760000001</v>
      </c>
      <c r="F87" s="87">
        <v>8687.5200280000008</v>
      </c>
      <c r="G87" s="87">
        <v>9248.5926440000021</v>
      </c>
      <c r="H87" s="87">
        <v>9809.8038739999993</v>
      </c>
      <c r="I87" s="87">
        <v>10498.743785000001</v>
      </c>
      <c r="J87" s="87">
        <v>11171.6975</v>
      </c>
      <c r="K87" s="87">
        <v>12000.691828000001</v>
      </c>
      <c r="L87" s="87">
        <v>12836.635473</v>
      </c>
      <c r="M87" s="87">
        <v>13698.882753</v>
      </c>
      <c r="N87" s="87">
        <v>14976.418947</v>
      </c>
      <c r="O87" s="87">
        <v>16384.925992</v>
      </c>
      <c r="P87" s="87">
        <v>17946.619133</v>
      </c>
      <c r="Q87" s="87">
        <v>19388.371543000001</v>
      </c>
      <c r="R87" s="87">
        <v>20393.890791000002</v>
      </c>
      <c r="S87" s="87">
        <v>21382.521541999999</v>
      </c>
      <c r="T87" s="87">
        <v>22305.127592999997</v>
      </c>
      <c r="U87" s="87">
        <v>23338.678297999999</v>
      </c>
      <c r="V87" s="87">
        <v>24596.970767000003</v>
      </c>
      <c r="W87" s="87">
        <v>26019.609414999999</v>
      </c>
      <c r="X87" s="87">
        <v>27159.996765999997</v>
      </c>
      <c r="Y87" s="87">
        <v>28154.766482999999</v>
      </c>
      <c r="Z87" s="87">
        <v>28617.659501999999</v>
      </c>
      <c r="AA87" s="87">
        <v>29318.286552999998</v>
      </c>
      <c r="AB87" s="87">
        <v>29506.976677000002</v>
      </c>
      <c r="AC87" s="87">
        <v>29684.409365</v>
      </c>
      <c r="AD87" s="87">
        <v>29844.551034</v>
      </c>
      <c r="AE87" s="87">
        <v>30509.090355</v>
      </c>
      <c r="AF87" s="87">
        <v>30929.114947000002</v>
      </c>
      <c r="AG87" s="87">
        <v>30693.661699999997</v>
      </c>
      <c r="AH87" s="87">
        <v>31631.885153000003</v>
      </c>
      <c r="AI87" s="87">
        <v>31732.890727999998</v>
      </c>
      <c r="AJ87" s="87">
        <v>31782.367515999998</v>
      </c>
      <c r="AK87" s="87">
        <v>31853.577248000001</v>
      </c>
      <c r="AL87" s="87">
        <v>31591.776507999999</v>
      </c>
      <c r="AM87" s="87">
        <v>30510.537836000003</v>
      </c>
      <c r="AN87" s="87">
        <v>34827.036929000002</v>
      </c>
      <c r="AO87" s="87">
        <v>34298.901488999996</v>
      </c>
      <c r="AP87" s="87">
        <v>36742.620768469998</v>
      </c>
      <c r="AQ87" s="87">
        <v>36408.253846076397</v>
      </c>
      <c r="AR87" s="88">
        <f t="shared" si="2"/>
        <v>-9.1002469448377525E-3</v>
      </c>
      <c r="AS87" s="88">
        <f t="shared" si="3"/>
        <v>1.8357464904057354E-2</v>
      </c>
      <c r="BB87" s="84"/>
      <c r="BC87" s="84"/>
      <c r="BD87" s="84"/>
      <c r="BE87" s="84"/>
      <c r="BF87" s="84"/>
      <c r="BG87" s="84"/>
      <c r="BH87" s="84"/>
      <c r="BI87" s="84"/>
      <c r="BJ87" s="84"/>
      <c r="BK87" s="84"/>
      <c r="BL87" s="84"/>
      <c r="BM87" s="84"/>
      <c r="BN87" s="84"/>
      <c r="BO87" s="84"/>
      <c r="BP87" s="84"/>
    </row>
    <row r="88" spans="1:83">
      <c r="A88" s="5" t="s">
        <v>38</v>
      </c>
      <c r="B88" s="133" t="s">
        <v>39</v>
      </c>
      <c r="C88" s="80"/>
      <c r="D88" s="87">
        <v>597.14588857309514</v>
      </c>
      <c r="E88" s="87">
        <v>655.07201477997478</v>
      </c>
      <c r="F88" s="87">
        <v>707.7589399796309</v>
      </c>
      <c r="G88" s="87">
        <v>766.03434804111077</v>
      </c>
      <c r="H88" s="87">
        <v>821.31325824783573</v>
      </c>
      <c r="I88" s="87">
        <v>879.31852498529224</v>
      </c>
      <c r="J88" s="87">
        <v>942.88137146740087</v>
      </c>
      <c r="K88" s="87">
        <v>1029.3419598202702</v>
      </c>
      <c r="L88" s="87">
        <v>1156.3939820000001</v>
      </c>
      <c r="M88" s="87">
        <v>1219.9805220000001</v>
      </c>
      <c r="N88" s="87">
        <v>1212.449443</v>
      </c>
      <c r="O88" s="87">
        <v>1305.9126289999999</v>
      </c>
      <c r="P88" s="87">
        <v>1349.165467</v>
      </c>
      <c r="Q88" s="87">
        <v>1614.6547420000002</v>
      </c>
      <c r="R88" s="87">
        <v>2247.8287190000001</v>
      </c>
      <c r="S88" s="87">
        <v>2807.7425880000001</v>
      </c>
      <c r="T88" s="87">
        <v>3277.3232429999998</v>
      </c>
      <c r="U88" s="87">
        <v>3600.2621319999998</v>
      </c>
      <c r="V88" s="87">
        <v>3836.1029779999999</v>
      </c>
      <c r="W88" s="87">
        <v>3964.3298109999996</v>
      </c>
      <c r="X88" s="87">
        <v>4375.9912869999998</v>
      </c>
      <c r="Y88" s="87">
        <v>5000.4648849999994</v>
      </c>
      <c r="Z88" s="87">
        <v>6005.9259280000006</v>
      </c>
      <c r="AA88" s="87">
        <v>6937.6570389999997</v>
      </c>
      <c r="AB88" s="87">
        <v>7280.1228590000001</v>
      </c>
      <c r="AC88" s="87">
        <v>8505.4483949999994</v>
      </c>
      <c r="AD88" s="87">
        <v>9517.7772779999996</v>
      </c>
      <c r="AE88" s="87">
        <v>9952.001866999999</v>
      </c>
      <c r="AF88" s="87">
        <v>10305.377396</v>
      </c>
      <c r="AG88" s="87">
        <v>10548.953399</v>
      </c>
      <c r="AH88" s="87">
        <v>10717.047648</v>
      </c>
      <c r="AI88" s="87">
        <v>11001.654064999999</v>
      </c>
      <c r="AJ88" s="87">
        <v>11203.337077</v>
      </c>
      <c r="AK88" s="87">
        <v>11502.365473</v>
      </c>
      <c r="AL88" s="87">
        <v>11821.653028000001</v>
      </c>
      <c r="AM88" s="87">
        <v>12309.033769000001</v>
      </c>
      <c r="AN88" s="87">
        <v>12692.98892</v>
      </c>
      <c r="AO88" s="87">
        <v>13131.061957</v>
      </c>
      <c r="AP88" s="87">
        <v>13389.277199620003</v>
      </c>
      <c r="AQ88" s="87">
        <v>13678.901674217521</v>
      </c>
      <c r="AR88" s="88">
        <f t="shared" si="2"/>
        <v>2.1631076142462565E-2</v>
      </c>
      <c r="AS88" s="88">
        <f t="shared" si="3"/>
        <v>2.6350188903451005E-2</v>
      </c>
      <c r="BB88" s="84"/>
      <c r="BC88" s="84"/>
      <c r="BD88" s="84"/>
      <c r="BE88" s="84"/>
      <c r="BF88" s="84"/>
      <c r="BG88" s="84"/>
      <c r="BH88" s="84"/>
      <c r="BI88" s="84"/>
      <c r="BJ88" s="84"/>
      <c r="BK88" s="84"/>
      <c r="BL88" s="84"/>
      <c r="BM88" s="84"/>
      <c r="BN88" s="84"/>
      <c r="BO88" s="84"/>
      <c r="BP88" s="84"/>
    </row>
    <row r="89" spans="1:83" ht="25.5">
      <c r="A89" s="133" t="s">
        <v>40</v>
      </c>
      <c r="B89" s="133" t="s">
        <v>41</v>
      </c>
      <c r="C89" s="80"/>
      <c r="D89" s="87" t="s">
        <v>96</v>
      </c>
      <c r="E89" s="87" t="s">
        <v>96</v>
      </c>
      <c r="F89" s="87" t="s">
        <v>96</v>
      </c>
      <c r="G89" s="87" t="s">
        <v>96</v>
      </c>
      <c r="H89" s="87" t="s">
        <v>96</v>
      </c>
      <c r="I89" s="87" t="s">
        <v>96</v>
      </c>
      <c r="J89" s="87" t="s">
        <v>96</v>
      </c>
      <c r="K89" s="87" t="s">
        <v>96</v>
      </c>
      <c r="L89" s="87" t="s">
        <v>96</v>
      </c>
      <c r="M89" s="87" t="s">
        <v>96</v>
      </c>
      <c r="N89" s="87" t="s">
        <v>96</v>
      </c>
      <c r="O89" s="87" t="s">
        <v>96</v>
      </c>
      <c r="P89" s="87" t="s">
        <v>96</v>
      </c>
      <c r="Q89" s="87" t="s">
        <v>96</v>
      </c>
      <c r="R89" s="87" t="s">
        <v>96</v>
      </c>
      <c r="S89" s="87">
        <v>240</v>
      </c>
      <c r="T89" s="87">
        <v>690</v>
      </c>
      <c r="U89" s="87">
        <v>490</v>
      </c>
      <c r="V89" s="87">
        <v>200</v>
      </c>
      <c r="W89" s="87">
        <v>520</v>
      </c>
      <c r="X89" s="87">
        <v>817</v>
      </c>
      <c r="Y89" s="87">
        <v>1250</v>
      </c>
      <c r="Z89" s="87">
        <v>2151.490605</v>
      </c>
      <c r="AA89" s="87">
        <v>2750.3630889999999</v>
      </c>
      <c r="AB89" s="87">
        <v>242</v>
      </c>
      <c r="AC89" s="87">
        <v>844</v>
      </c>
      <c r="AD89" s="87">
        <v>765.36699999999996</v>
      </c>
      <c r="AE89" s="87">
        <v>1450.4649999999999</v>
      </c>
      <c r="AF89" s="87">
        <v>2568.857</v>
      </c>
      <c r="AG89" s="87">
        <v>3444.7490950000001</v>
      </c>
      <c r="AH89" s="87">
        <v>4347.2506810000004</v>
      </c>
      <c r="AI89" s="87">
        <v>5352.1547360000004</v>
      </c>
      <c r="AJ89" s="87">
        <v>6067.2422239999996</v>
      </c>
      <c r="AK89" s="87">
        <v>7225.1435659999997</v>
      </c>
      <c r="AL89" s="87">
        <v>9211.3155279999992</v>
      </c>
      <c r="AM89" s="87">
        <v>11044.305934</v>
      </c>
      <c r="AN89" s="87">
        <v>11850.647865000001</v>
      </c>
      <c r="AO89" s="87">
        <v>11839.375978</v>
      </c>
      <c r="AP89" s="87">
        <v>7004.0416990000003</v>
      </c>
      <c r="AQ89" s="87">
        <v>8018.0635169999996</v>
      </c>
      <c r="AR89" s="88">
        <f t="shared" si="2"/>
        <v>0.14477666775524423</v>
      </c>
      <c r="AS89" s="88">
        <f t="shared" si="3"/>
        <v>0.10999186670985739</v>
      </c>
      <c r="BB89" s="84"/>
      <c r="BC89" s="84"/>
      <c r="BD89" s="84"/>
      <c r="BE89" s="84"/>
      <c r="BI89" s="84"/>
      <c r="BJ89" s="84"/>
      <c r="BK89" s="84"/>
      <c r="BL89" s="84"/>
      <c r="BM89" s="84"/>
    </row>
    <row r="90" spans="1:83">
      <c r="A90" s="133" t="s">
        <v>42</v>
      </c>
      <c r="B90" s="133" t="s">
        <v>43</v>
      </c>
      <c r="C90" s="80"/>
      <c r="D90" s="87">
        <v>290.04075581335741</v>
      </c>
      <c r="E90" s="87">
        <v>337.20085408244779</v>
      </c>
      <c r="F90" s="87">
        <v>370.17234619895459</v>
      </c>
      <c r="G90" s="87">
        <v>396.82757313613644</v>
      </c>
      <c r="H90" s="87">
        <v>421.43454396822165</v>
      </c>
      <c r="I90" s="87">
        <v>445.62771248956494</v>
      </c>
      <c r="J90" s="87">
        <v>438.53727177951708</v>
      </c>
      <c r="K90" s="87">
        <v>402.52479084624997</v>
      </c>
      <c r="L90" s="87">
        <v>234.47099800000001</v>
      </c>
      <c r="M90" s="87">
        <v>240.63791599999999</v>
      </c>
      <c r="N90" s="87">
        <v>320.53526299999999</v>
      </c>
      <c r="O90" s="87">
        <v>437.78135899999995</v>
      </c>
      <c r="P90" s="87">
        <v>650.15382699999998</v>
      </c>
      <c r="Q90" s="87">
        <v>767.54769499999998</v>
      </c>
      <c r="R90" s="87">
        <v>872.69026699999995</v>
      </c>
      <c r="S90" s="87">
        <v>969.95577199999991</v>
      </c>
      <c r="T90" s="87">
        <v>1049.8261579999999</v>
      </c>
      <c r="U90" s="87">
        <v>1128.5022769999998</v>
      </c>
      <c r="V90" s="87">
        <v>928.74417799999992</v>
      </c>
      <c r="W90" s="87">
        <v>904.34502499999996</v>
      </c>
      <c r="X90" s="87">
        <v>960.13412099999994</v>
      </c>
      <c r="Y90" s="87">
        <v>1196.2641919999999</v>
      </c>
      <c r="Z90" s="87">
        <v>1611.16616</v>
      </c>
      <c r="AA90" s="87">
        <v>2053.9912949999998</v>
      </c>
      <c r="AB90" s="87">
        <v>1972.799334</v>
      </c>
      <c r="AC90" s="87">
        <v>2348.0682059999999</v>
      </c>
      <c r="AD90" s="87">
        <v>2689.3856260000002</v>
      </c>
      <c r="AE90" s="87">
        <v>2983.667962</v>
      </c>
      <c r="AF90" s="87">
        <v>3354.0550720000001</v>
      </c>
      <c r="AG90" s="87">
        <v>3476.3749339999999</v>
      </c>
      <c r="AH90" s="87">
        <v>3115.2081830000002</v>
      </c>
      <c r="AI90" s="87">
        <v>3279.1274330000001</v>
      </c>
      <c r="AJ90" s="87">
        <v>3386.5452299999997</v>
      </c>
      <c r="AK90" s="87" t="s">
        <v>96</v>
      </c>
      <c r="AL90" s="87" t="s">
        <v>96</v>
      </c>
      <c r="AM90" s="87" t="s">
        <v>96</v>
      </c>
      <c r="AN90" s="87" t="s">
        <v>96</v>
      </c>
      <c r="AO90" s="87" t="s">
        <v>96</v>
      </c>
      <c r="AP90" s="87" t="s">
        <v>96</v>
      </c>
      <c r="AQ90" s="87" t="s">
        <v>96</v>
      </c>
      <c r="AR90" s="89" t="str">
        <f t="shared" si="2"/>
        <v>–</v>
      </c>
      <c r="AS90" s="89" t="str">
        <f>IF(AQ90="–","–",AVERAGE((AH90-AG90)/ABS(AG90),(AI90-AH90)/ABS(AH90),(AJ90-AI90)/ABS(AI90),(AK90-AJ90)/ABS(AJ90),(AL90-AK90)/ABS(AK90),(AM90-AL90)/ABS(AL90),(AN90-AM90)/ABS(AM90),(AO90-AN90)/ABS(AN90),(AP90-AO90)/ABS(AO90),(AQ90-AP90)/ABS(AP90)))</f>
        <v>–</v>
      </c>
      <c r="BB90" s="84"/>
      <c r="BC90" s="84"/>
      <c r="BD90" s="84"/>
      <c r="BE90" s="84"/>
      <c r="BI90" s="84"/>
      <c r="BJ90" s="84"/>
      <c r="BK90" s="84"/>
      <c r="BL90" s="84"/>
      <c r="BM90" s="84"/>
    </row>
    <row r="91" spans="1:83">
      <c r="A91" s="133" t="s">
        <v>61</v>
      </c>
      <c r="B91" s="133" t="s">
        <v>60</v>
      </c>
      <c r="C91" s="80"/>
      <c r="D91" s="87" t="s">
        <v>96</v>
      </c>
      <c r="E91" s="87" t="s">
        <v>96</v>
      </c>
      <c r="F91" s="87" t="s">
        <v>96</v>
      </c>
      <c r="G91" s="87" t="s">
        <v>96</v>
      </c>
      <c r="H91" s="87" t="s">
        <v>96</v>
      </c>
      <c r="I91" s="87" t="s">
        <v>96</v>
      </c>
      <c r="J91" s="87" t="s">
        <v>96</v>
      </c>
      <c r="K91" s="87" t="s">
        <v>96</v>
      </c>
      <c r="L91" s="87" t="s">
        <v>96</v>
      </c>
      <c r="M91" s="87" t="s">
        <v>96</v>
      </c>
      <c r="N91" s="87" t="s">
        <v>96</v>
      </c>
      <c r="O91" s="87" t="s">
        <v>96</v>
      </c>
      <c r="P91" s="87" t="s">
        <v>96</v>
      </c>
      <c r="Q91" s="87" t="s">
        <v>96</v>
      </c>
      <c r="R91" s="87" t="s">
        <v>96</v>
      </c>
      <c r="S91" s="87" t="s">
        <v>96</v>
      </c>
      <c r="T91" s="87" t="s">
        <v>96</v>
      </c>
      <c r="U91" s="87" t="s">
        <v>96</v>
      </c>
      <c r="V91" s="87" t="s">
        <v>96</v>
      </c>
      <c r="W91" s="87" t="s">
        <v>96</v>
      </c>
      <c r="X91" s="87" t="s">
        <v>96</v>
      </c>
      <c r="Y91" s="87" t="s">
        <v>96</v>
      </c>
      <c r="Z91" s="87" t="s">
        <v>96</v>
      </c>
      <c r="AA91" s="87" t="s">
        <v>96</v>
      </c>
      <c r="AB91" s="87" t="s">
        <v>96</v>
      </c>
      <c r="AC91" s="87" t="s">
        <v>96</v>
      </c>
      <c r="AD91" s="87" t="s">
        <v>96</v>
      </c>
      <c r="AE91" s="87" t="s">
        <v>96</v>
      </c>
      <c r="AF91" s="87">
        <v>463.06804199999999</v>
      </c>
      <c r="AG91" s="87">
        <v>1140.0722430000001</v>
      </c>
      <c r="AH91" s="87">
        <v>1213.1683270000001</v>
      </c>
      <c r="AI91" s="87">
        <v>1229.754142</v>
      </c>
      <c r="AJ91" s="87">
        <v>1243.3469230000001</v>
      </c>
      <c r="AK91" s="87">
        <v>4275.606237</v>
      </c>
      <c r="AL91" s="87">
        <v>5272.3690900000001</v>
      </c>
      <c r="AM91" s="87">
        <v>4739.4826629999998</v>
      </c>
      <c r="AN91" s="87">
        <v>6283.2233159999996</v>
      </c>
      <c r="AO91" s="87">
        <v>10264.719832999999</v>
      </c>
      <c r="AP91" s="87">
        <v>9318.8614149999976</v>
      </c>
      <c r="AQ91" s="87">
        <v>9890.5965749999996</v>
      </c>
      <c r="AR91" s="89">
        <f t="shared" si="2"/>
        <v>6.1352469420750809E-2</v>
      </c>
      <c r="AS91" s="89">
        <f t="shared" si="3"/>
        <v>0.35882803403172059</v>
      </c>
      <c r="BB91" s="84"/>
      <c r="BC91" s="84"/>
      <c r="BD91" s="84"/>
      <c r="BE91" s="84"/>
      <c r="BI91" s="84"/>
      <c r="BJ91" s="84"/>
      <c r="BK91" s="84"/>
      <c r="BL91" s="84"/>
      <c r="BM91" s="84"/>
    </row>
    <row r="92" spans="1:83" ht="26.25" thickBot="1">
      <c r="A92" s="134" t="s">
        <v>58</v>
      </c>
      <c r="B92" s="134" t="s">
        <v>57</v>
      </c>
      <c r="C92" s="135"/>
      <c r="D92" s="136" t="s">
        <v>96</v>
      </c>
      <c r="E92" s="136" t="s">
        <v>96</v>
      </c>
      <c r="F92" s="136" t="s">
        <v>96</v>
      </c>
      <c r="G92" s="136" t="s">
        <v>96</v>
      </c>
      <c r="H92" s="136" t="s">
        <v>96</v>
      </c>
      <c r="I92" s="136" t="s">
        <v>96</v>
      </c>
      <c r="J92" s="136" t="s">
        <v>96</v>
      </c>
      <c r="K92" s="136" t="s">
        <v>96</v>
      </c>
      <c r="L92" s="136" t="s">
        <v>96</v>
      </c>
      <c r="M92" s="136" t="s">
        <v>96</v>
      </c>
      <c r="N92" s="136" t="s">
        <v>96</v>
      </c>
      <c r="O92" s="136" t="s">
        <v>96</v>
      </c>
      <c r="P92" s="136" t="s">
        <v>96</v>
      </c>
      <c r="Q92" s="136" t="s">
        <v>96</v>
      </c>
      <c r="R92" s="136" t="s">
        <v>96</v>
      </c>
      <c r="S92" s="136" t="s">
        <v>96</v>
      </c>
      <c r="T92" s="136" t="s">
        <v>96</v>
      </c>
      <c r="U92" s="136" t="s">
        <v>96</v>
      </c>
      <c r="V92" s="136" t="s">
        <v>96</v>
      </c>
      <c r="W92" s="136" t="s">
        <v>96</v>
      </c>
      <c r="X92" s="136" t="s">
        <v>96</v>
      </c>
      <c r="Y92" s="136" t="s">
        <v>96</v>
      </c>
      <c r="Z92" s="136" t="s">
        <v>96</v>
      </c>
      <c r="AA92" s="136" t="s">
        <v>96</v>
      </c>
      <c r="AB92" s="136" t="s">
        <v>96</v>
      </c>
      <c r="AC92" s="136" t="s">
        <v>96</v>
      </c>
      <c r="AD92" s="136" t="s">
        <v>96</v>
      </c>
      <c r="AE92" s="136" t="s">
        <v>96</v>
      </c>
      <c r="AF92" s="136" t="s">
        <v>96</v>
      </c>
      <c r="AG92" s="136" t="s">
        <v>96</v>
      </c>
      <c r="AH92" s="136" t="s">
        <v>96</v>
      </c>
      <c r="AI92" s="136" t="s">
        <v>96</v>
      </c>
      <c r="AJ92" s="136" t="s">
        <v>96</v>
      </c>
      <c r="AK92" s="136">
        <v>786.42590600000005</v>
      </c>
      <c r="AL92" s="136">
        <v>4188.3540510000003</v>
      </c>
      <c r="AM92" s="136">
        <v>7235.750599</v>
      </c>
      <c r="AN92" s="136">
        <v>2822.7725930000001</v>
      </c>
      <c r="AO92" s="136">
        <v>2992.1373940000003</v>
      </c>
      <c r="AP92" s="136">
        <v>272.34826900000002</v>
      </c>
      <c r="AQ92" s="136">
        <v>250.95639600000001</v>
      </c>
      <c r="AR92" s="137">
        <f t="shared" si="2"/>
        <v>-7.8546021528045781E-2</v>
      </c>
      <c r="AS92" s="137" t="str">
        <f t="shared" si="3"/>
        <v>–</v>
      </c>
      <c r="BB92" s="84"/>
      <c r="BC92" s="84"/>
      <c r="BD92" s="84"/>
      <c r="BE92" s="84"/>
      <c r="BI92" s="84"/>
      <c r="BJ92" s="84"/>
      <c r="BK92" s="84"/>
      <c r="BL92" s="84"/>
      <c r="BM92" s="84"/>
    </row>
    <row r="93" spans="1:83">
      <c r="D93" s="139"/>
      <c r="E93" s="139"/>
      <c r="F93" s="139"/>
      <c r="G93" s="139"/>
      <c r="H93" s="139"/>
      <c r="I93" s="139"/>
      <c r="J93" s="139"/>
      <c r="K93" s="139"/>
      <c r="L93" s="140"/>
      <c r="M93" s="140"/>
      <c r="N93" s="140"/>
      <c r="O93" s="140"/>
      <c r="P93" s="140"/>
      <c r="Q93" s="140"/>
      <c r="R93" s="140"/>
      <c r="S93" s="140"/>
      <c r="T93" s="140"/>
      <c r="U93" s="140"/>
      <c r="V93" s="140"/>
      <c r="W93" s="140"/>
      <c r="X93" s="140"/>
      <c r="Y93" s="140"/>
      <c r="Z93" s="140"/>
      <c r="AA93" s="140"/>
      <c r="AB93" s="140"/>
      <c r="AC93" s="140"/>
      <c r="AD93" s="140"/>
      <c r="AJ93" s="140"/>
      <c r="AK93" s="140"/>
      <c r="AL93" s="140"/>
      <c r="AM93" s="140"/>
      <c r="AN93" s="84"/>
      <c r="AO93" s="84"/>
      <c r="AP93" s="84"/>
      <c r="AQ93" s="84"/>
      <c r="AR93" s="84"/>
      <c r="AS93" s="84"/>
      <c r="BB93" s="84"/>
      <c r="BC93" s="84"/>
      <c r="BD93" s="84"/>
      <c r="BE93" s="84"/>
      <c r="BI93" s="84"/>
      <c r="BJ93" s="84"/>
      <c r="BK93" s="84"/>
      <c r="BL93" s="84"/>
      <c r="BM93" s="84"/>
    </row>
    <row r="94" spans="1:83">
      <c r="D94" s="141"/>
      <c r="E94" s="141">
        <f t="shared" ref="E94:AO94" si="4">E3-SUM(E4:E8)</f>
        <v>0</v>
      </c>
      <c r="F94" s="141">
        <f t="shared" si="4"/>
        <v>0</v>
      </c>
      <c r="G94" s="141">
        <f t="shared" si="4"/>
        <v>0</v>
      </c>
      <c r="H94" s="141">
        <f t="shared" si="4"/>
        <v>0</v>
      </c>
      <c r="I94" s="141">
        <f t="shared" si="4"/>
        <v>0</v>
      </c>
      <c r="J94" s="141">
        <f t="shared" si="4"/>
        <v>0</v>
      </c>
      <c r="K94" s="141">
        <f t="shared" si="4"/>
        <v>0</v>
      </c>
      <c r="L94" s="141">
        <f t="shared" si="4"/>
        <v>0</v>
      </c>
      <c r="M94" s="141">
        <f t="shared" si="4"/>
        <v>0</v>
      </c>
      <c r="N94" s="141">
        <f t="shared" si="4"/>
        <v>0</v>
      </c>
      <c r="O94" s="141">
        <f t="shared" si="4"/>
        <v>0</v>
      </c>
      <c r="P94" s="141">
        <f t="shared" si="4"/>
        <v>0</v>
      </c>
      <c r="Q94" s="141">
        <f t="shared" si="4"/>
        <v>0</v>
      </c>
      <c r="R94" s="141">
        <f t="shared" si="4"/>
        <v>0</v>
      </c>
      <c r="S94" s="141">
        <f t="shared" si="4"/>
        <v>0</v>
      </c>
      <c r="T94" s="141"/>
      <c r="U94" s="141">
        <f t="shared" si="4"/>
        <v>-1.0000003385357559E-6</v>
      </c>
      <c r="V94" s="141">
        <f t="shared" si="4"/>
        <v>0</v>
      </c>
      <c r="W94" s="141">
        <f t="shared" si="4"/>
        <v>0</v>
      </c>
      <c r="X94" s="141">
        <f t="shared" si="4"/>
        <v>1.0000012480304576E-6</v>
      </c>
      <c r="Y94" s="141">
        <f t="shared" si="4"/>
        <v>0</v>
      </c>
      <c r="Z94" s="141">
        <f t="shared" si="4"/>
        <v>0</v>
      </c>
      <c r="AA94" s="141">
        <f t="shared" si="4"/>
        <v>0</v>
      </c>
      <c r="AB94" s="141">
        <f t="shared" si="4"/>
        <v>0</v>
      </c>
      <c r="AC94" s="141">
        <f t="shared" si="4"/>
        <v>9.999994290410541E-7</v>
      </c>
      <c r="AD94" s="141">
        <f t="shared" si="4"/>
        <v>0</v>
      </c>
      <c r="AE94" s="141">
        <f t="shared" si="4"/>
        <v>1.0000003385357559E-6</v>
      </c>
      <c r="AF94" s="141">
        <f t="shared" si="4"/>
        <v>0</v>
      </c>
      <c r="AG94" s="141">
        <f t="shared" si="4"/>
        <v>0</v>
      </c>
      <c r="AH94" s="141">
        <f t="shared" si="4"/>
        <v>1.0000003385357559E-6</v>
      </c>
      <c r="AI94" s="141">
        <f t="shared" si="4"/>
        <v>9.999994290410541E-7</v>
      </c>
      <c r="AJ94" s="141">
        <f t="shared" si="4"/>
        <v>0</v>
      </c>
      <c r="AK94" s="141">
        <f t="shared" si="4"/>
        <v>0</v>
      </c>
      <c r="AL94" s="141">
        <f t="shared" si="4"/>
        <v>0</v>
      </c>
      <c r="AM94" s="141">
        <f t="shared" si="4"/>
        <v>0</v>
      </c>
      <c r="AN94" s="141"/>
      <c r="AO94" s="141">
        <f t="shared" si="4"/>
        <v>0</v>
      </c>
      <c r="AP94" s="141"/>
      <c r="AQ94" s="141"/>
      <c r="AS94" s="84"/>
      <c r="BB94" s="84"/>
      <c r="BC94" s="84"/>
      <c r="BD94" s="84"/>
      <c r="BE94" s="84"/>
      <c r="BI94" s="84"/>
      <c r="BJ94" s="84"/>
      <c r="BK94" s="84"/>
      <c r="BL94" s="84"/>
      <c r="BM94" s="84"/>
    </row>
    <row r="95" spans="1:83">
      <c r="D95" s="141"/>
      <c r="E95" s="141">
        <f t="shared" ref="E95:AO95" si="5">E10-E9-E3</f>
        <v>0</v>
      </c>
      <c r="F95" s="141">
        <f t="shared" si="5"/>
        <v>0</v>
      </c>
      <c r="G95" s="141">
        <f t="shared" si="5"/>
        <v>0</v>
      </c>
      <c r="H95" s="141">
        <f t="shared" si="5"/>
        <v>0</v>
      </c>
      <c r="I95" s="141">
        <f t="shared" si="5"/>
        <v>0</v>
      </c>
      <c r="J95" s="141">
        <f t="shared" si="5"/>
        <v>0</v>
      </c>
      <c r="K95" s="141">
        <f t="shared" si="5"/>
        <v>0</v>
      </c>
      <c r="L95" s="141">
        <f t="shared" si="5"/>
        <v>0</v>
      </c>
      <c r="M95" s="141">
        <f t="shared" si="5"/>
        <v>0</v>
      </c>
      <c r="N95" s="141">
        <f t="shared" si="5"/>
        <v>0</v>
      </c>
      <c r="O95" s="141">
        <f t="shared" si="5"/>
        <v>0</v>
      </c>
      <c r="P95" s="141">
        <f t="shared" si="5"/>
        <v>0</v>
      </c>
      <c r="Q95" s="141">
        <f t="shared" si="5"/>
        <v>0</v>
      </c>
      <c r="R95" s="141">
        <f t="shared" si="5"/>
        <v>0</v>
      </c>
      <c r="S95" s="141">
        <f t="shared" si="5"/>
        <v>0</v>
      </c>
      <c r="T95" s="141"/>
      <c r="U95" s="141">
        <f t="shared" si="5"/>
        <v>0</v>
      </c>
      <c r="V95" s="141">
        <f t="shared" si="5"/>
        <v>0</v>
      </c>
      <c r="W95" s="141">
        <f t="shared" si="5"/>
        <v>0</v>
      </c>
      <c r="X95" s="141">
        <f t="shared" si="5"/>
        <v>0</v>
      </c>
      <c r="Y95" s="141">
        <f t="shared" si="5"/>
        <v>0</v>
      </c>
      <c r="Z95" s="141">
        <f t="shared" si="5"/>
        <v>0</v>
      </c>
      <c r="AA95" s="141">
        <f t="shared" si="5"/>
        <v>0</v>
      </c>
      <c r="AB95" s="141">
        <f t="shared" si="5"/>
        <v>0</v>
      </c>
      <c r="AC95" s="141">
        <f t="shared" si="5"/>
        <v>0</v>
      </c>
      <c r="AD95" s="141">
        <f t="shared" si="5"/>
        <v>0</v>
      </c>
      <c r="AE95" s="141">
        <f t="shared" si="5"/>
        <v>0</v>
      </c>
      <c r="AF95" s="141">
        <f t="shared" si="5"/>
        <v>0</v>
      </c>
      <c r="AG95" s="141">
        <f t="shared" si="5"/>
        <v>0</v>
      </c>
      <c r="AH95" s="141">
        <f t="shared" si="5"/>
        <v>0</v>
      </c>
      <c r="AI95" s="141">
        <f t="shared" si="5"/>
        <v>0</v>
      </c>
      <c r="AJ95" s="141">
        <f t="shared" si="5"/>
        <v>0</v>
      </c>
      <c r="AK95" s="141">
        <f t="shared" si="5"/>
        <v>0</v>
      </c>
      <c r="AL95" s="141">
        <f t="shared" si="5"/>
        <v>0</v>
      </c>
      <c r="AM95" s="141">
        <f t="shared" si="5"/>
        <v>0</v>
      </c>
      <c r="AN95" s="141"/>
      <c r="AO95" s="141">
        <f t="shared" si="5"/>
        <v>0</v>
      </c>
      <c r="AP95" s="141"/>
      <c r="AQ95" s="141"/>
      <c r="BB95" s="84"/>
      <c r="BC95" s="84"/>
      <c r="BD95" s="84"/>
      <c r="BE95" s="84"/>
      <c r="BI95" s="84"/>
      <c r="BJ95" s="84"/>
      <c r="BK95" s="84"/>
      <c r="BL95" s="84"/>
      <c r="BM95" s="84"/>
      <c r="BN95" s="84"/>
      <c r="BO95" s="84"/>
      <c r="BP95" s="84"/>
    </row>
    <row r="96" spans="1:83">
      <c r="D96" s="141"/>
      <c r="E96" s="141">
        <f t="shared" ref="E96:AO96" si="6">E10+E11-E12</f>
        <v>0</v>
      </c>
      <c r="F96" s="141">
        <f t="shared" si="6"/>
        <v>0</v>
      </c>
      <c r="G96" s="141">
        <f t="shared" si="6"/>
        <v>0</v>
      </c>
      <c r="H96" s="141">
        <f t="shared" si="6"/>
        <v>0</v>
      </c>
      <c r="I96" s="141">
        <f t="shared" si="6"/>
        <v>0</v>
      </c>
      <c r="J96" s="141">
        <f t="shared" si="6"/>
        <v>0</v>
      </c>
      <c r="K96" s="141">
        <f t="shared" si="6"/>
        <v>0</v>
      </c>
      <c r="L96" s="141">
        <f t="shared" si="6"/>
        <v>0</v>
      </c>
      <c r="M96" s="141">
        <f t="shared" si="6"/>
        <v>0</v>
      </c>
      <c r="N96" s="141">
        <f t="shared" si="6"/>
        <v>0</v>
      </c>
      <c r="O96" s="141">
        <f t="shared" si="6"/>
        <v>0</v>
      </c>
      <c r="P96" s="141">
        <f t="shared" si="6"/>
        <v>0</v>
      </c>
      <c r="Q96" s="141">
        <f t="shared" si="6"/>
        <v>0</v>
      </c>
      <c r="R96" s="141">
        <f t="shared" si="6"/>
        <v>0</v>
      </c>
      <c r="S96" s="141">
        <f t="shared" si="6"/>
        <v>0</v>
      </c>
      <c r="T96" s="141"/>
      <c r="U96" s="141">
        <f t="shared" si="6"/>
        <v>0</v>
      </c>
      <c r="V96" s="141">
        <f t="shared" si="6"/>
        <v>0</v>
      </c>
      <c r="W96" s="141">
        <f t="shared" si="6"/>
        <v>0</v>
      </c>
      <c r="X96" s="141">
        <f t="shared" si="6"/>
        <v>0</v>
      </c>
      <c r="Y96" s="141">
        <f t="shared" si="6"/>
        <v>0</v>
      </c>
      <c r="Z96" s="141">
        <f t="shared" si="6"/>
        <v>0</v>
      </c>
      <c r="AA96" s="141">
        <f t="shared" si="6"/>
        <v>0</v>
      </c>
      <c r="AB96" s="141">
        <f t="shared" si="6"/>
        <v>0</v>
      </c>
      <c r="AC96" s="141">
        <f t="shared" si="6"/>
        <v>0</v>
      </c>
      <c r="AD96" s="141">
        <f t="shared" si="6"/>
        <v>0</v>
      </c>
      <c r="AE96" s="141">
        <f t="shared" si="6"/>
        <v>0</v>
      </c>
      <c r="AF96" s="141">
        <f t="shared" si="6"/>
        <v>0</v>
      </c>
      <c r="AG96" s="141">
        <f t="shared" si="6"/>
        <v>0</v>
      </c>
      <c r="AH96" s="141">
        <f t="shared" si="6"/>
        <v>0</v>
      </c>
      <c r="AI96" s="141">
        <f t="shared" si="6"/>
        <v>0</v>
      </c>
      <c r="AJ96" s="141">
        <f t="shared" si="6"/>
        <v>0</v>
      </c>
      <c r="AK96" s="141">
        <f t="shared" si="6"/>
        <v>0</v>
      </c>
      <c r="AL96" s="141">
        <f t="shared" si="6"/>
        <v>0</v>
      </c>
      <c r="AM96" s="141">
        <f t="shared" si="6"/>
        <v>0</v>
      </c>
      <c r="AN96" s="141"/>
      <c r="AO96" s="141">
        <f t="shared" si="6"/>
        <v>0</v>
      </c>
      <c r="AP96" s="141"/>
      <c r="AQ96" s="141"/>
      <c r="BB96" s="1"/>
      <c r="BC96" s="1"/>
      <c r="BD96" s="1"/>
      <c r="BE96" s="1"/>
      <c r="BF96" s="1"/>
      <c r="BG96" s="1"/>
      <c r="BH96" s="1"/>
      <c r="BI96" s="1"/>
      <c r="BJ96" s="1"/>
      <c r="BK96" s="1"/>
      <c r="BL96" s="1"/>
      <c r="BM96" s="1"/>
      <c r="BN96" s="1"/>
      <c r="BO96" s="1"/>
      <c r="BP96" s="1"/>
      <c r="BQ96" s="1"/>
    </row>
    <row r="97" spans="1:69">
      <c r="D97" s="141"/>
      <c r="E97" s="141" t="e">
        <f t="shared" ref="E97:AO97" si="7">E12+E13-E14</f>
        <v>#VALUE!</v>
      </c>
      <c r="F97" s="141" t="e">
        <f t="shared" si="7"/>
        <v>#VALUE!</v>
      </c>
      <c r="G97" s="141" t="e">
        <f t="shared" si="7"/>
        <v>#VALUE!</v>
      </c>
      <c r="H97" s="141" t="e">
        <f t="shared" si="7"/>
        <v>#VALUE!</v>
      </c>
      <c r="I97" s="141" t="e">
        <f t="shared" si="7"/>
        <v>#VALUE!</v>
      </c>
      <c r="J97" s="141">
        <f t="shared" si="7"/>
        <v>0</v>
      </c>
      <c r="K97" s="141">
        <f t="shared" si="7"/>
        <v>0</v>
      </c>
      <c r="L97" s="141">
        <f t="shared" si="7"/>
        <v>0</v>
      </c>
      <c r="M97" s="141">
        <f t="shared" si="7"/>
        <v>0</v>
      </c>
      <c r="N97" s="141">
        <f t="shared" si="7"/>
        <v>0</v>
      </c>
      <c r="O97" s="141">
        <f t="shared" si="7"/>
        <v>0</v>
      </c>
      <c r="P97" s="141">
        <f t="shared" si="7"/>
        <v>0</v>
      </c>
      <c r="Q97" s="141">
        <f t="shared" si="7"/>
        <v>0</v>
      </c>
      <c r="R97" s="141">
        <f t="shared" si="7"/>
        <v>0</v>
      </c>
      <c r="S97" s="141">
        <f t="shared" si="7"/>
        <v>0</v>
      </c>
      <c r="T97" s="141"/>
      <c r="U97" s="141">
        <f t="shared" si="7"/>
        <v>0</v>
      </c>
      <c r="V97" s="141">
        <f t="shared" si="7"/>
        <v>0</v>
      </c>
      <c r="W97" s="141">
        <f t="shared" si="7"/>
        <v>0</v>
      </c>
      <c r="X97" s="141">
        <f t="shared" si="7"/>
        <v>0</v>
      </c>
      <c r="Y97" s="141">
        <f t="shared" si="7"/>
        <v>0</v>
      </c>
      <c r="Z97" s="141">
        <f t="shared" si="7"/>
        <v>0</v>
      </c>
      <c r="AA97" s="141">
        <f t="shared" si="7"/>
        <v>0</v>
      </c>
      <c r="AB97" s="141">
        <f t="shared" si="7"/>
        <v>0</v>
      </c>
      <c r="AC97" s="141">
        <f t="shared" si="7"/>
        <v>0</v>
      </c>
      <c r="AD97" s="141">
        <f t="shared" si="7"/>
        <v>0</v>
      </c>
      <c r="AE97" s="141">
        <f t="shared" si="7"/>
        <v>0</v>
      </c>
      <c r="AF97" s="141">
        <f t="shared" si="7"/>
        <v>0</v>
      </c>
      <c r="AG97" s="141">
        <f t="shared" si="7"/>
        <v>0</v>
      </c>
      <c r="AH97" s="141">
        <f t="shared" si="7"/>
        <v>0</v>
      </c>
      <c r="AI97" s="141">
        <f t="shared" si="7"/>
        <v>0</v>
      </c>
      <c r="AJ97" s="141">
        <f t="shared" si="7"/>
        <v>0</v>
      </c>
      <c r="AK97" s="141">
        <f t="shared" si="7"/>
        <v>0</v>
      </c>
      <c r="AL97" s="141">
        <f t="shared" si="7"/>
        <v>0</v>
      </c>
      <c r="AM97" s="141">
        <f t="shared" si="7"/>
        <v>0</v>
      </c>
      <c r="AN97" s="141"/>
      <c r="AO97" s="141">
        <f t="shared" si="7"/>
        <v>0</v>
      </c>
      <c r="AP97" s="141"/>
      <c r="AQ97" s="141"/>
      <c r="AR97" s="149"/>
      <c r="BB97" s="138"/>
      <c r="BC97" s="138"/>
      <c r="BD97" s="138"/>
      <c r="BE97" s="138"/>
      <c r="BF97" s="138"/>
      <c r="BG97" s="138"/>
      <c r="BH97" s="138"/>
      <c r="BI97" s="138"/>
      <c r="BJ97" s="138"/>
      <c r="BK97" s="138"/>
      <c r="BL97" s="138"/>
      <c r="BM97" s="138"/>
      <c r="BN97" s="138"/>
      <c r="BO97" s="138"/>
      <c r="BP97" s="138"/>
      <c r="BQ97" s="138"/>
    </row>
    <row r="98" spans="1:69">
      <c r="D98" s="141"/>
      <c r="E98" s="141">
        <f t="shared" ref="E98:AO98" si="8">E15-SUM(E16,E34)</f>
        <v>0</v>
      </c>
      <c r="F98" s="141">
        <f t="shared" si="8"/>
        <v>0</v>
      </c>
      <c r="G98" s="141">
        <f t="shared" si="8"/>
        <v>0</v>
      </c>
      <c r="H98" s="141">
        <f t="shared" si="8"/>
        <v>0</v>
      </c>
      <c r="I98" s="141">
        <f t="shared" si="8"/>
        <v>0</v>
      </c>
      <c r="J98" s="141">
        <f t="shared" si="8"/>
        <v>0</v>
      </c>
      <c r="K98" s="141">
        <f t="shared" si="8"/>
        <v>0</v>
      </c>
      <c r="L98" s="141">
        <f t="shared" si="8"/>
        <v>0</v>
      </c>
      <c r="M98" s="141">
        <f t="shared" si="8"/>
        <v>0</v>
      </c>
      <c r="N98" s="141">
        <f t="shared" si="8"/>
        <v>0</v>
      </c>
      <c r="O98" s="141">
        <f t="shared" si="8"/>
        <v>0</v>
      </c>
      <c r="P98" s="141">
        <f t="shared" si="8"/>
        <v>0</v>
      </c>
      <c r="Q98" s="141">
        <f t="shared" si="8"/>
        <v>0</v>
      </c>
      <c r="R98" s="141">
        <f t="shared" si="8"/>
        <v>0</v>
      </c>
      <c r="S98" s="141">
        <f t="shared" si="8"/>
        <v>0</v>
      </c>
      <c r="T98" s="141"/>
      <c r="U98" s="141">
        <f t="shared" si="8"/>
        <v>0</v>
      </c>
      <c r="V98" s="141">
        <f t="shared" si="8"/>
        <v>0</v>
      </c>
      <c r="W98" s="141">
        <f t="shared" si="8"/>
        <v>0</v>
      </c>
      <c r="X98" s="141">
        <f t="shared" si="8"/>
        <v>0</v>
      </c>
      <c r="Y98" s="141">
        <f t="shared" si="8"/>
        <v>0</v>
      </c>
      <c r="Z98" s="141">
        <f t="shared" si="8"/>
        <v>0</v>
      </c>
      <c r="AA98" s="141">
        <f t="shared" si="8"/>
        <v>0</v>
      </c>
      <c r="AB98" s="141">
        <f t="shared" si="8"/>
        <v>0</v>
      </c>
      <c r="AC98" s="141">
        <f t="shared" si="8"/>
        <v>0</v>
      </c>
      <c r="AD98" s="141">
        <f t="shared" si="8"/>
        <v>0</v>
      </c>
      <c r="AE98" s="141">
        <f t="shared" si="8"/>
        <v>0</v>
      </c>
      <c r="AF98" s="141">
        <f t="shared" si="8"/>
        <v>0</v>
      </c>
      <c r="AG98" s="141">
        <f t="shared" si="8"/>
        <v>0</v>
      </c>
      <c r="AH98" s="141">
        <f t="shared" si="8"/>
        <v>0</v>
      </c>
      <c r="AI98" s="141">
        <f t="shared" si="8"/>
        <v>0</v>
      </c>
      <c r="AJ98" s="141">
        <f t="shared" si="8"/>
        <v>0</v>
      </c>
      <c r="AK98" s="141">
        <f t="shared" si="8"/>
        <v>0</v>
      </c>
      <c r="AL98" s="141">
        <f t="shared" si="8"/>
        <v>0</v>
      </c>
      <c r="AM98" s="141">
        <f t="shared" si="8"/>
        <v>0</v>
      </c>
      <c r="AN98" s="141"/>
      <c r="AO98" s="141">
        <f t="shared" si="8"/>
        <v>0</v>
      </c>
      <c r="AP98" s="141"/>
      <c r="AQ98" s="141"/>
      <c r="AR98" s="149"/>
      <c r="BB98" s="2"/>
      <c r="BC98" s="2"/>
      <c r="BD98" s="2"/>
      <c r="BE98" s="2"/>
      <c r="BF98" s="2"/>
      <c r="BG98" s="2"/>
      <c r="BH98" s="2"/>
      <c r="BI98" s="2"/>
      <c r="BJ98" s="2"/>
      <c r="BK98" s="2"/>
      <c r="BL98" s="2"/>
      <c r="BM98" s="2"/>
      <c r="BN98" s="2"/>
      <c r="BO98" s="2"/>
      <c r="BP98" s="2"/>
      <c r="BQ98" s="2"/>
    </row>
    <row r="99" spans="1:69">
      <c r="D99" s="141"/>
      <c r="E99" s="141">
        <f t="shared" ref="E99:AO99" si="9">E16-SUM(E17:E21)</f>
        <v>0</v>
      </c>
      <c r="F99" s="141">
        <f t="shared" si="9"/>
        <v>0</v>
      </c>
      <c r="G99" s="141">
        <f t="shared" si="9"/>
        <v>0</v>
      </c>
      <c r="H99" s="141">
        <f t="shared" si="9"/>
        <v>0</v>
      </c>
      <c r="I99" s="141">
        <f t="shared" si="9"/>
        <v>0</v>
      </c>
      <c r="J99" s="141">
        <f t="shared" si="9"/>
        <v>0</v>
      </c>
      <c r="K99" s="141">
        <f t="shared" si="9"/>
        <v>0</v>
      </c>
      <c r="L99" s="141">
        <f t="shared" si="9"/>
        <v>0</v>
      </c>
      <c r="M99" s="141">
        <f t="shared" si="9"/>
        <v>0</v>
      </c>
      <c r="N99" s="141">
        <f t="shared" si="9"/>
        <v>0</v>
      </c>
      <c r="O99" s="141">
        <f t="shared" si="9"/>
        <v>0</v>
      </c>
      <c r="P99" s="141">
        <f t="shared" si="9"/>
        <v>0</v>
      </c>
      <c r="Q99" s="141">
        <f t="shared" si="9"/>
        <v>0</v>
      </c>
      <c r="R99" s="141">
        <f t="shared" si="9"/>
        <v>0</v>
      </c>
      <c r="S99" s="141">
        <f t="shared" si="9"/>
        <v>0</v>
      </c>
      <c r="T99" s="141"/>
      <c r="U99" s="141">
        <f t="shared" si="9"/>
        <v>0</v>
      </c>
      <c r="V99" s="141">
        <f t="shared" si="9"/>
        <v>0</v>
      </c>
      <c r="W99" s="141">
        <f t="shared" si="9"/>
        <v>0</v>
      </c>
      <c r="X99" s="141">
        <f t="shared" si="9"/>
        <v>0</v>
      </c>
      <c r="Y99" s="141">
        <f t="shared" si="9"/>
        <v>0</v>
      </c>
      <c r="Z99" s="141">
        <f t="shared" si="9"/>
        <v>0</v>
      </c>
      <c r="AA99" s="141">
        <f t="shared" si="9"/>
        <v>0</v>
      </c>
      <c r="AB99" s="141">
        <f t="shared" si="9"/>
        <v>0</v>
      </c>
      <c r="AC99" s="141">
        <f t="shared" si="9"/>
        <v>0</v>
      </c>
      <c r="AD99" s="141">
        <f t="shared" si="9"/>
        <v>0</v>
      </c>
      <c r="AE99" s="141">
        <f t="shared" si="9"/>
        <v>0</v>
      </c>
      <c r="AF99" s="141">
        <f t="shared" si="9"/>
        <v>0</v>
      </c>
      <c r="AG99" s="141">
        <f t="shared" si="9"/>
        <v>0</v>
      </c>
      <c r="AH99" s="141">
        <f t="shared" si="9"/>
        <v>0</v>
      </c>
      <c r="AI99" s="141">
        <f t="shared" si="9"/>
        <v>0</v>
      </c>
      <c r="AJ99" s="141">
        <f t="shared" si="9"/>
        <v>0</v>
      </c>
      <c r="AK99" s="141">
        <f t="shared" si="9"/>
        <v>0</v>
      </c>
      <c r="AL99" s="141">
        <f t="shared" si="9"/>
        <v>0</v>
      </c>
      <c r="AM99" s="141">
        <f t="shared" si="9"/>
        <v>0</v>
      </c>
      <c r="AN99" s="141"/>
      <c r="AO99" s="141">
        <f t="shared" si="9"/>
        <v>0</v>
      </c>
      <c r="AP99" s="141"/>
      <c r="AQ99" s="141"/>
      <c r="AR99" s="142"/>
      <c r="BB99" s="2"/>
      <c r="BC99" s="2"/>
      <c r="BD99" s="2"/>
      <c r="BE99" s="2"/>
      <c r="BF99" s="2"/>
      <c r="BG99" s="2"/>
      <c r="BH99" s="2"/>
      <c r="BI99" s="2"/>
      <c r="BJ99" s="2"/>
      <c r="BK99" s="2"/>
      <c r="BL99" s="2"/>
      <c r="BM99" s="2"/>
      <c r="BN99" s="2"/>
      <c r="BO99" s="2"/>
      <c r="BP99" s="2"/>
      <c r="BQ99" s="2"/>
    </row>
    <row r="100" spans="1:69">
      <c r="D100" s="141"/>
      <c r="E100" s="141">
        <f t="shared" ref="E100:AO100" si="10">E22-SUM(E23:E27)</f>
        <v>0</v>
      </c>
      <c r="F100" s="141">
        <f t="shared" si="10"/>
        <v>0</v>
      </c>
      <c r="G100" s="141">
        <f t="shared" si="10"/>
        <v>0</v>
      </c>
      <c r="H100" s="141">
        <f t="shared" si="10"/>
        <v>0</v>
      </c>
      <c r="I100" s="141">
        <f t="shared" si="10"/>
        <v>0</v>
      </c>
      <c r="J100" s="141">
        <f t="shared" si="10"/>
        <v>0</v>
      </c>
      <c r="K100" s="141">
        <f t="shared" si="10"/>
        <v>0</v>
      </c>
      <c r="L100" s="141">
        <f t="shared" si="10"/>
        <v>0</v>
      </c>
      <c r="M100" s="141">
        <f t="shared" si="10"/>
        <v>0</v>
      </c>
      <c r="N100" s="141">
        <f t="shared" si="10"/>
        <v>0</v>
      </c>
      <c r="O100" s="141">
        <f t="shared" si="10"/>
        <v>0</v>
      </c>
      <c r="P100" s="141">
        <f t="shared" si="10"/>
        <v>-9.9999999747524271E-7</v>
      </c>
      <c r="Q100" s="141">
        <f t="shared" si="10"/>
        <v>0</v>
      </c>
      <c r="R100" s="141">
        <f t="shared" si="10"/>
        <v>9.9999988378840499E-7</v>
      </c>
      <c r="S100" s="141">
        <f t="shared" si="10"/>
        <v>0</v>
      </c>
      <c r="T100" s="141"/>
      <c r="U100" s="141">
        <f t="shared" si="10"/>
        <v>9.9999988378840499E-7</v>
      </c>
      <c r="V100" s="141">
        <f t="shared" si="10"/>
        <v>0</v>
      </c>
      <c r="W100" s="141">
        <f t="shared" si="10"/>
        <v>0</v>
      </c>
      <c r="X100" s="141">
        <f t="shared" si="10"/>
        <v>0</v>
      </c>
      <c r="Y100" s="141">
        <f t="shared" si="10"/>
        <v>0</v>
      </c>
      <c r="Z100" s="141">
        <f t="shared" si="10"/>
        <v>9.9999988378840499E-7</v>
      </c>
      <c r="AA100" s="141">
        <f t="shared" si="10"/>
        <v>0</v>
      </c>
      <c r="AB100" s="141">
        <f t="shared" si="10"/>
        <v>-9.9999988378840499E-7</v>
      </c>
      <c r="AC100" s="141">
        <f t="shared" si="10"/>
        <v>1.0000001111620804E-6</v>
      </c>
      <c r="AD100" s="141">
        <f t="shared" si="10"/>
        <v>0</v>
      </c>
      <c r="AE100" s="141">
        <f t="shared" si="10"/>
        <v>0</v>
      </c>
      <c r="AF100" s="141">
        <f t="shared" si="10"/>
        <v>0</v>
      </c>
      <c r="AG100" s="141">
        <f t="shared" si="10"/>
        <v>9.9999988378840499E-7</v>
      </c>
      <c r="AH100" s="141">
        <f t="shared" si="10"/>
        <v>9.9999965641472954E-7</v>
      </c>
      <c r="AI100" s="141">
        <f t="shared" si="10"/>
        <v>9.9999988378840499E-7</v>
      </c>
      <c r="AJ100" s="141">
        <f t="shared" si="10"/>
        <v>1.0000001111620804E-6</v>
      </c>
      <c r="AK100" s="141">
        <f t="shared" si="10"/>
        <v>9.9999988378840499E-7</v>
      </c>
      <c r="AL100" s="141">
        <f t="shared" si="10"/>
        <v>0</v>
      </c>
      <c r="AM100" s="141">
        <f t="shared" si="10"/>
        <v>0</v>
      </c>
      <c r="AN100" s="141"/>
      <c r="AO100" s="141">
        <f t="shared" si="10"/>
        <v>-9.9999965641472954E-7</v>
      </c>
      <c r="AP100" s="141"/>
      <c r="AQ100" s="141"/>
      <c r="AR100" s="142"/>
      <c r="AS100" s="138"/>
      <c r="BG100" s="143"/>
      <c r="BH100" s="143"/>
      <c r="BI100" s="143"/>
    </row>
    <row r="101" spans="1:69">
      <c r="D101" s="141"/>
      <c r="E101" s="141">
        <f t="shared" ref="E101:AO101" si="11">E28-SUM(E29:E33)</f>
        <v>0</v>
      </c>
      <c r="F101" s="141">
        <f t="shared" si="11"/>
        <v>0</v>
      </c>
      <c r="G101" s="141">
        <f t="shared" si="11"/>
        <v>0</v>
      </c>
      <c r="H101" s="141">
        <f t="shared" si="11"/>
        <v>0</v>
      </c>
      <c r="I101" s="141">
        <f t="shared" si="11"/>
        <v>0</v>
      </c>
      <c r="J101" s="141">
        <f t="shared" si="11"/>
        <v>0</v>
      </c>
      <c r="K101" s="141">
        <f t="shared" si="11"/>
        <v>0</v>
      </c>
      <c r="L101" s="141">
        <f t="shared" si="11"/>
        <v>0</v>
      </c>
      <c r="M101" s="141">
        <f t="shared" si="11"/>
        <v>0</v>
      </c>
      <c r="N101" s="141">
        <f t="shared" si="11"/>
        <v>0</v>
      </c>
      <c r="O101" s="141">
        <f t="shared" si="11"/>
        <v>0</v>
      </c>
      <c r="P101" s="141">
        <f t="shared" si="11"/>
        <v>0</v>
      </c>
      <c r="Q101" s="141">
        <f t="shared" si="11"/>
        <v>0</v>
      </c>
      <c r="R101" s="141">
        <f t="shared" si="11"/>
        <v>0</v>
      </c>
      <c r="S101" s="141">
        <f t="shared" si="11"/>
        <v>0</v>
      </c>
      <c r="T101" s="141"/>
      <c r="U101" s="141">
        <f t="shared" si="11"/>
        <v>0</v>
      </c>
      <c r="V101" s="141">
        <f t="shared" si="11"/>
        <v>0</v>
      </c>
      <c r="W101" s="141">
        <f t="shared" si="11"/>
        <v>0</v>
      </c>
      <c r="X101" s="141">
        <f t="shared" si="11"/>
        <v>0</v>
      </c>
      <c r="Y101" s="141">
        <f t="shared" si="11"/>
        <v>0</v>
      </c>
      <c r="Z101" s="141">
        <f t="shared" si="11"/>
        <v>0</v>
      </c>
      <c r="AA101" s="141">
        <f t="shared" si="11"/>
        <v>0</v>
      </c>
      <c r="AB101" s="141">
        <f t="shared" si="11"/>
        <v>0</v>
      </c>
      <c r="AC101" s="141">
        <f t="shared" si="11"/>
        <v>0</v>
      </c>
      <c r="AD101" s="141">
        <f t="shared" si="11"/>
        <v>-9.9999988378840499E-7</v>
      </c>
      <c r="AE101" s="141">
        <f t="shared" si="11"/>
        <v>0</v>
      </c>
      <c r="AF101" s="141">
        <f t="shared" si="11"/>
        <v>-1.0000001111620804E-6</v>
      </c>
      <c r="AG101" s="141">
        <f t="shared" si="11"/>
        <v>0</v>
      </c>
      <c r="AH101" s="141">
        <f t="shared" si="11"/>
        <v>0</v>
      </c>
      <c r="AI101" s="141">
        <f t="shared" si="11"/>
        <v>0</v>
      </c>
      <c r="AJ101" s="141">
        <f t="shared" si="11"/>
        <v>0</v>
      </c>
      <c r="AK101" s="141">
        <f t="shared" si="11"/>
        <v>-9.9999988378840499E-7</v>
      </c>
      <c r="AL101" s="141">
        <f t="shared" si="11"/>
        <v>0</v>
      </c>
      <c r="AM101" s="141">
        <f t="shared" si="11"/>
        <v>0</v>
      </c>
      <c r="AN101" s="141"/>
      <c r="AO101" s="141">
        <f t="shared" si="11"/>
        <v>0</v>
      </c>
      <c r="AP101" s="141"/>
      <c r="AQ101" s="141"/>
      <c r="AR101" s="142"/>
      <c r="AS101" s="84"/>
      <c r="BB101" s="84"/>
      <c r="BC101" s="84"/>
      <c r="BD101" s="84"/>
      <c r="BE101" s="84"/>
      <c r="BF101" s="84"/>
      <c r="BG101" s="84"/>
      <c r="BH101" s="84"/>
      <c r="BI101" s="84"/>
      <c r="BJ101" s="84"/>
      <c r="BK101" s="84"/>
      <c r="BL101" s="84"/>
      <c r="BM101" s="84"/>
      <c r="BN101" s="84"/>
      <c r="BO101" s="84"/>
      <c r="BP101" s="84"/>
    </row>
    <row r="102" spans="1:69">
      <c r="A102" s="74"/>
      <c r="B102" s="74"/>
      <c r="C102" s="74"/>
      <c r="D102" s="141"/>
      <c r="E102" s="141">
        <f t="shared" ref="E102:AO102" si="12">E34-SUM(E35:E39)</f>
        <v>0</v>
      </c>
      <c r="F102" s="141">
        <f t="shared" si="12"/>
        <v>0</v>
      </c>
      <c r="G102" s="141">
        <f t="shared" si="12"/>
        <v>0</v>
      </c>
      <c r="H102" s="141">
        <f t="shared" si="12"/>
        <v>0</v>
      </c>
      <c r="I102" s="141">
        <f t="shared" si="12"/>
        <v>0</v>
      </c>
      <c r="J102" s="141">
        <f t="shared" si="12"/>
        <v>0</v>
      </c>
      <c r="K102" s="141">
        <f t="shared" si="12"/>
        <v>0</v>
      </c>
      <c r="L102" s="141">
        <f t="shared" si="12"/>
        <v>0</v>
      </c>
      <c r="M102" s="141">
        <f t="shared" si="12"/>
        <v>0</v>
      </c>
      <c r="N102" s="141">
        <f t="shared" si="12"/>
        <v>0</v>
      </c>
      <c r="O102" s="141">
        <f t="shared" si="12"/>
        <v>0</v>
      </c>
      <c r="P102" s="141">
        <f t="shared" si="12"/>
        <v>0</v>
      </c>
      <c r="Q102" s="141">
        <f t="shared" si="12"/>
        <v>0</v>
      </c>
      <c r="R102" s="141">
        <f t="shared" si="12"/>
        <v>0</v>
      </c>
      <c r="S102" s="141">
        <f t="shared" si="12"/>
        <v>0</v>
      </c>
      <c r="T102" s="141"/>
      <c r="U102" s="141">
        <f t="shared" si="12"/>
        <v>0</v>
      </c>
      <c r="V102" s="141">
        <f t="shared" si="12"/>
        <v>0</v>
      </c>
      <c r="W102" s="141">
        <f t="shared" si="12"/>
        <v>0</v>
      </c>
      <c r="X102" s="141">
        <f t="shared" si="12"/>
        <v>0</v>
      </c>
      <c r="Y102" s="141">
        <f t="shared" si="12"/>
        <v>0</v>
      </c>
      <c r="Z102" s="141">
        <f t="shared" si="12"/>
        <v>0</v>
      </c>
      <c r="AA102" s="141">
        <f t="shared" si="12"/>
        <v>0</v>
      </c>
      <c r="AB102" s="141">
        <f t="shared" si="12"/>
        <v>0</v>
      </c>
      <c r="AC102" s="141">
        <f t="shared" si="12"/>
        <v>1.0000001111620804E-6</v>
      </c>
      <c r="AD102" s="141">
        <f t="shared" si="12"/>
        <v>0</v>
      </c>
      <c r="AE102" s="141">
        <f t="shared" si="12"/>
        <v>9.9999965641472954E-7</v>
      </c>
      <c r="AF102" s="141">
        <f t="shared" si="12"/>
        <v>0</v>
      </c>
      <c r="AG102" s="141">
        <f t="shared" si="12"/>
        <v>9.9999988378840499E-7</v>
      </c>
      <c r="AH102" s="141">
        <f t="shared" si="12"/>
        <v>-9.9999988378840499E-7</v>
      </c>
      <c r="AI102" s="141">
        <f t="shared" si="12"/>
        <v>1.0000001111620804E-6</v>
      </c>
      <c r="AJ102" s="141">
        <f t="shared" si="12"/>
        <v>0</v>
      </c>
      <c r="AK102" s="141">
        <f t="shared" si="12"/>
        <v>0</v>
      </c>
      <c r="AL102" s="141">
        <f t="shared" si="12"/>
        <v>0</v>
      </c>
      <c r="AM102" s="141">
        <f t="shared" si="12"/>
        <v>0</v>
      </c>
      <c r="AN102" s="141"/>
      <c r="AO102" s="141">
        <f t="shared" si="12"/>
        <v>0</v>
      </c>
      <c r="AP102" s="141"/>
      <c r="AQ102" s="141"/>
      <c r="AR102" s="142"/>
      <c r="AS102" s="84"/>
      <c r="BB102" s="84"/>
      <c r="BC102" s="84"/>
      <c r="BD102" s="84"/>
      <c r="BE102" s="84"/>
      <c r="BF102" s="84"/>
      <c r="BG102" s="84"/>
      <c r="BH102" s="84"/>
      <c r="BI102" s="84"/>
      <c r="BJ102" s="84"/>
      <c r="BK102" s="84"/>
      <c r="BL102" s="84"/>
      <c r="BM102" s="84"/>
      <c r="BN102" s="84"/>
      <c r="BO102" s="84"/>
      <c r="BP102" s="84"/>
    </row>
    <row r="103" spans="1:69">
      <c r="A103" s="74"/>
      <c r="B103" s="74"/>
      <c r="C103" s="74"/>
      <c r="D103" s="141"/>
      <c r="E103" s="141">
        <f t="shared" ref="E103:AO103" si="13">E40-SUM(E41:E45)</f>
        <v>0</v>
      </c>
      <c r="F103" s="141">
        <f t="shared" si="13"/>
        <v>0</v>
      </c>
      <c r="G103" s="141">
        <f t="shared" si="13"/>
        <v>0</v>
      </c>
      <c r="H103" s="141">
        <f t="shared" si="13"/>
        <v>0</v>
      </c>
      <c r="I103" s="141">
        <f t="shared" si="13"/>
        <v>0</v>
      </c>
      <c r="J103" s="141">
        <f t="shared" si="13"/>
        <v>0</v>
      </c>
      <c r="K103" s="141">
        <f t="shared" si="13"/>
        <v>0</v>
      </c>
      <c r="L103" s="141">
        <f t="shared" si="13"/>
        <v>0</v>
      </c>
      <c r="M103" s="141">
        <f t="shared" si="13"/>
        <v>0</v>
      </c>
      <c r="N103" s="141">
        <f t="shared" si="13"/>
        <v>0</v>
      </c>
      <c r="O103" s="141">
        <f t="shared" si="13"/>
        <v>0</v>
      </c>
      <c r="P103" s="141">
        <f t="shared" si="13"/>
        <v>0</v>
      </c>
      <c r="Q103" s="141">
        <f t="shared" si="13"/>
        <v>0</v>
      </c>
      <c r="R103" s="141">
        <f t="shared" si="13"/>
        <v>0</v>
      </c>
      <c r="S103" s="141">
        <f t="shared" si="13"/>
        <v>0</v>
      </c>
      <c r="T103" s="141"/>
      <c r="U103" s="141">
        <f t="shared" si="13"/>
        <v>0</v>
      </c>
      <c r="V103" s="141">
        <f t="shared" si="13"/>
        <v>0</v>
      </c>
      <c r="W103" s="141">
        <f t="shared" si="13"/>
        <v>0</v>
      </c>
      <c r="X103" s="141">
        <f t="shared" si="13"/>
        <v>0</v>
      </c>
      <c r="Y103" s="141">
        <f t="shared" si="13"/>
        <v>0</v>
      </c>
      <c r="Z103" s="141">
        <f t="shared" si="13"/>
        <v>0</v>
      </c>
      <c r="AA103" s="141">
        <f t="shared" si="13"/>
        <v>0</v>
      </c>
      <c r="AB103" s="141">
        <f t="shared" si="13"/>
        <v>-9.9999988378840499E-7</v>
      </c>
      <c r="AC103" s="141">
        <f t="shared" si="13"/>
        <v>0</v>
      </c>
      <c r="AD103" s="141">
        <f t="shared" si="13"/>
        <v>0</v>
      </c>
      <c r="AE103" s="141">
        <f t="shared" si="13"/>
        <v>9.9999988378840499E-7</v>
      </c>
      <c r="AF103" s="141">
        <f t="shared" si="13"/>
        <v>1.0000001111620804E-6</v>
      </c>
      <c r="AG103" s="141">
        <f t="shared" si="13"/>
        <v>0</v>
      </c>
      <c r="AH103" s="141">
        <f t="shared" si="13"/>
        <v>0</v>
      </c>
      <c r="AI103" s="141">
        <f t="shared" si="13"/>
        <v>0</v>
      </c>
      <c r="AJ103" s="141">
        <f t="shared" si="13"/>
        <v>0</v>
      </c>
      <c r="AK103" s="141">
        <f t="shared" si="13"/>
        <v>0</v>
      </c>
      <c r="AL103" s="141">
        <f t="shared" si="13"/>
        <v>-9.9999988378840499E-7</v>
      </c>
      <c r="AM103" s="141">
        <f t="shared" si="13"/>
        <v>0</v>
      </c>
      <c r="AN103" s="141"/>
      <c r="AO103" s="141">
        <f t="shared" si="13"/>
        <v>-1.0000001111620804E-6</v>
      </c>
      <c r="AP103" s="141"/>
      <c r="AQ103" s="141"/>
      <c r="AR103" s="142"/>
      <c r="AS103" s="84"/>
      <c r="BB103" s="84"/>
      <c r="BC103" s="84"/>
      <c r="BD103" s="84"/>
      <c r="BE103" s="84"/>
      <c r="BF103" s="84"/>
      <c r="BG103" s="84"/>
      <c r="BH103" s="84"/>
      <c r="BI103" s="84"/>
      <c r="BJ103" s="84"/>
      <c r="BK103" s="84"/>
      <c r="BL103" s="84"/>
      <c r="BM103" s="84"/>
      <c r="BN103" s="84"/>
      <c r="BO103" s="84"/>
      <c r="BP103" s="84"/>
    </row>
    <row r="104" spans="1:69">
      <c r="A104" s="74"/>
      <c r="B104" s="74"/>
      <c r="C104" s="74"/>
      <c r="D104" s="141"/>
      <c r="E104" s="141">
        <f t="shared" ref="E104:AO104" si="14">E46-SUM(E47:E51)</f>
        <v>0</v>
      </c>
      <c r="F104" s="141">
        <f t="shared" si="14"/>
        <v>0</v>
      </c>
      <c r="G104" s="141">
        <f t="shared" si="14"/>
        <v>0</v>
      </c>
      <c r="H104" s="141">
        <f t="shared" si="14"/>
        <v>0</v>
      </c>
      <c r="I104" s="141">
        <f t="shared" si="14"/>
        <v>0</v>
      </c>
      <c r="J104" s="141">
        <f t="shared" si="14"/>
        <v>0</v>
      </c>
      <c r="K104" s="141">
        <f t="shared" si="14"/>
        <v>0</v>
      </c>
      <c r="L104" s="141">
        <f t="shared" si="14"/>
        <v>0</v>
      </c>
      <c r="M104" s="141">
        <f t="shared" si="14"/>
        <v>0</v>
      </c>
      <c r="N104" s="141">
        <f t="shared" si="14"/>
        <v>0</v>
      </c>
      <c r="O104" s="141">
        <f t="shared" si="14"/>
        <v>0</v>
      </c>
      <c r="P104" s="141">
        <f t="shared" si="14"/>
        <v>0</v>
      </c>
      <c r="Q104" s="141">
        <f t="shared" si="14"/>
        <v>0</v>
      </c>
      <c r="R104" s="141">
        <f t="shared" si="14"/>
        <v>0</v>
      </c>
      <c r="S104" s="141">
        <f t="shared" si="14"/>
        <v>0</v>
      </c>
      <c r="T104" s="141"/>
      <c r="U104" s="141">
        <f t="shared" si="14"/>
        <v>0</v>
      </c>
      <c r="V104" s="141">
        <f t="shared" si="14"/>
        <v>0</v>
      </c>
      <c r="W104" s="141">
        <f t="shared" si="14"/>
        <v>0</v>
      </c>
      <c r="X104" s="141">
        <f t="shared" si="14"/>
        <v>0</v>
      </c>
      <c r="Y104" s="141">
        <f t="shared" si="14"/>
        <v>0</v>
      </c>
      <c r="Z104" s="141">
        <f t="shared" si="14"/>
        <v>0</v>
      </c>
      <c r="AA104" s="141">
        <f t="shared" si="14"/>
        <v>0</v>
      </c>
      <c r="AB104" s="141">
        <f t="shared" si="14"/>
        <v>-9.9999999747524271E-7</v>
      </c>
      <c r="AC104" s="141">
        <f t="shared" si="14"/>
        <v>0</v>
      </c>
      <c r="AD104" s="141">
        <f t="shared" si="14"/>
        <v>0</v>
      </c>
      <c r="AE104" s="141">
        <f t="shared" si="14"/>
        <v>-9.9999999747524271E-7</v>
      </c>
      <c r="AF104" s="141">
        <f t="shared" si="14"/>
        <v>0</v>
      </c>
      <c r="AG104" s="141">
        <f t="shared" si="14"/>
        <v>0</v>
      </c>
      <c r="AH104" s="141">
        <f t="shared" si="14"/>
        <v>9.9999999747524271E-7</v>
      </c>
      <c r="AI104" s="141">
        <f t="shared" si="14"/>
        <v>0</v>
      </c>
      <c r="AJ104" s="141">
        <f t="shared" si="14"/>
        <v>0</v>
      </c>
      <c r="AK104" s="141">
        <f t="shared" si="14"/>
        <v>-1.0000000543186616E-6</v>
      </c>
      <c r="AL104" s="141">
        <f t="shared" si="14"/>
        <v>9.9999999747524271E-7</v>
      </c>
      <c r="AM104" s="141">
        <f t="shared" si="14"/>
        <v>-9.9999999747524271E-7</v>
      </c>
      <c r="AN104" s="141"/>
      <c r="AO104" s="141">
        <f t="shared" si="14"/>
        <v>0</v>
      </c>
      <c r="AP104" s="141"/>
      <c r="AQ104" s="141"/>
      <c r="AR104" s="142"/>
      <c r="AS104" s="84"/>
      <c r="BB104" s="84"/>
      <c r="BC104" s="84"/>
      <c r="BD104" s="84"/>
      <c r="BE104" s="84"/>
      <c r="BF104" s="84"/>
      <c r="BG104" s="84"/>
      <c r="BH104" s="84"/>
      <c r="BI104" s="84"/>
      <c r="BJ104" s="84"/>
      <c r="BK104" s="84"/>
      <c r="BL104" s="84"/>
      <c r="BM104" s="84"/>
      <c r="BN104" s="84"/>
      <c r="BO104" s="84"/>
      <c r="BP104" s="84"/>
    </row>
    <row r="105" spans="1:69">
      <c r="A105" s="74"/>
      <c r="B105" s="74"/>
      <c r="C105" s="74"/>
      <c r="D105" s="141"/>
      <c r="E105" s="141">
        <f t="shared" ref="E105:AO105" si="15">E52-SUM(E53:E57)</f>
        <v>0</v>
      </c>
      <c r="F105" s="141">
        <f t="shared" si="15"/>
        <v>0</v>
      </c>
      <c r="G105" s="141">
        <f t="shared" si="15"/>
        <v>0</v>
      </c>
      <c r="H105" s="141">
        <f t="shared" si="15"/>
        <v>0</v>
      </c>
      <c r="I105" s="141">
        <f t="shared" si="15"/>
        <v>0</v>
      </c>
      <c r="J105" s="141">
        <f t="shared" si="15"/>
        <v>0</v>
      </c>
      <c r="K105" s="141">
        <f t="shared" si="15"/>
        <v>0</v>
      </c>
      <c r="L105" s="141">
        <f t="shared" si="15"/>
        <v>0</v>
      </c>
      <c r="M105" s="141">
        <f t="shared" si="15"/>
        <v>0</v>
      </c>
      <c r="N105" s="141">
        <f t="shared" si="15"/>
        <v>0</v>
      </c>
      <c r="O105" s="141">
        <f t="shared" si="15"/>
        <v>0</v>
      </c>
      <c r="P105" s="141">
        <f t="shared" si="15"/>
        <v>0</v>
      </c>
      <c r="Q105" s="141">
        <f t="shared" si="15"/>
        <v>0</v>
      </c>
      <c r="R105" s="141">
        <f t="shared" si="15"/>
        <v>0</v>
      </c>
      <c r="S105" s="141">
        <f t="shared" si="15"/>
        <v>0</v>
      </c>
      <c r="T105" s="141"/>
      <c r="U105" s="141">
        <f t="shared" si="15"/>
        <v>0</v>
      </c>
      <c r="V105" s="141">
        <f t="shared" si="15"/>
        <v>0</v>
      </c>
      <c r="W105" s="141">
        <f t="shared" si="15"/>
        <v>0</v>
      </c>
      <c r="X105" s="141">
        <f t="shared" si="15"/>
        <v>0</v>
      </c>
      <c r="Y105" s="141">
        <f t="shared" si="15"/>
        <v>0</v>
      </c>
      <c r="Z105" s="141">
        <f t="shared" si="15"/>
        <v>0</v>
      </c>
      <c r="AA105" s="141">
        <f t="shared" si="15"/>
        <v>0</v>
      </c>
      <c r="AB105" s="141">
        <f t="shared" si="15"/>
        <v>-1.9999999949504854E-6</v>
      </c>
      <c r="AC105" s="141">
        <f t="shared" si="15"/>
        <v>0</v>
      </c>
      <c r="AD105" s="141">
        <f t="shared" si="15"/>
        <v>-1.0000000543186616E-6</v>
      </c>
      <c r="AE105" s="141">
        <f t="shared" si="15"/>
        <v>9.9999999747524271E-7</v>
      </c>
      <c r="AF105" s="141">
        <f t="shared" si="15"/>
        <v>0</v>
      </c>
      <c r="AG105" s="141">
        <f t="shared" si="15"/>
        <v>0</v>
      </c>
      <c r="AH105" s="141">
        <f t="shared" si="15"/>
        <v>9.9999994063182385E-7</v>
      </c>
      <c r="AI105" s="141">
        <f t="shared" si="15"/>
        <v>9.9999999747524271E-7</v>
      </c>
      <c r="AJ105" s="141">
        <f t="shared" si="15"/>
        <v>1.0000000543186616E-6</v>
      </c>
      <c r="AK105" s="141">
        <f t="shared" si="15"/>
        <v>0</v>
      </c>
      <c r="AL105" s="141">
        <f t="shared" si="15"/>
        <v>1.0000000543186616E-6</v>
      </c>
      <c r="AM105" s="141">
        <f t="shared" si="15"/>
        <v>0</v>
      </c>
      <c r="AN105" s="141"/>
      <c r="AO105" s="141">
        <f t="shared" si="15"/>
        <v>9.9999999747524271E-7</v>
      </c>
      <c r="AP105" s="141"/>
      <c r="AQ105" s="141"/>
      <c r="AR105" s="142"/>
      <c r="AS105" s="84"/>
      <c r="BB105" s="84"/>
      <c r="BC105" s="84"/>
      <c r="BD105" s="84"/>
      <c r="BE105" s="84"/>
      <c r="BF105" s="84"/>
      <c r="BG105" s="84"/>
      <c r="BH105" s="84"/>
      <c r="BI105" s="84"/>
      <c r="BJ105" s="84"/>
      <c r="BK105" s="84"/>
      <c r="BL105" s="84"/>
      <c r="BM105" s="84"/>
      <c r="BN105" s="84"/>
      <c r="BO105" s="84"/>
      <c r="BP105" s="84"/>
    </row>
    <row r="106" spans="1:69">
      <c r="A106" s="74"/>
      <c r="B106" s="74"/>
      <c r="C106" s="74"/>
      <c r="D106" s="141"/>
      <c r="E106" s="141">
        <f t="shared" ref="E106:AO106" si="16">E59-SUM(E60:E64)</f>
        <v>193.46029999999996</v>
      </c>
      <c r="F106" s="141">
        <f t="shared" si="16"/>
        <v>197.9974</v>
      </c>
      <c r="G106" s="141">
        <f t="shared" si="16"/>
        <v>202.53450000000001</v>
      </c>
      <c r="H106" s="141">
        <f t="shared" si="16"/>
        <v>207.07159999999999</v>
      </c>
      <c r="I106" s="141">
        <f t="shared" si="16"/>
        <v>211.6087</v>
      </c>
      <c r="J106" s="141">
        <f t="shared" si="16"/>
        <v>216.14580000000004</v>
      </c>
      <c r="K106" s="141">
        <f t="shared" si="16"/>
        <v>220.68289999999996</v>
      </c>
      <c r="L106" s="141">
        <f t="shared" si="16"/>
        <v>0</v>
      </c>
      <c r="M106" s="141">
        <f t="shared" si="16"/>
        <v>0</v>
      </c>
      <c r="N106" s="141">
        <f t="shared" si="16"/>
        <v>0</v>
      </c>
      <c r="O106" s="141">
        <f t="shared" si="16"/>
        <v>0</v>
      </c>
      <c r="P106" s="141">
        <f t="shared" si="16"/>
        <v>0</v>
      </c>
      <c r="Q106" s="141">
        <f t="shared" si="16"/>
        <v>0</v>
      </c>
      <c r="R106" s="141">
        <f t="shared" si="16"/>
        <v>0</v>
      </c>
      <c r="S106" s="141">
        <f t="shared" si="16"/>
        <v>0</v>
      </c>
      <c r="T106" s="141"/>
      <c r="U106" s="141">
        <f t="shared" si="16"/>
        <v>0</v>
      </c>
      <c r="V106" s="141">
        <f t="shared" si="16"/>
        <v>0</v>
      </c>
      <c r="W106" s="141">
        <f t="shared" si="16"/>
        <v>0</v>
      </c>
      <c r="X106" s="141">
        <f t="shared" si="16"/>
        <v>0</v>
      </c>
      <c r="Y106" s="141">
        <f t="shared" si="16"/>
        <v>0</v>
      </c>
      <c r="Z106" s="141">
        <f t="shared" si="16"/>
        <v>0</v>
      </c>
      <c r="AA106" s="141">
        <f t="shared" si="16"/>
        <v>0</v>
      </c>
      <c r="AB106" s="141">
        <f t="shared" si="16"/>
        <v>0</v>
      </c>
      <c r="AC106" s="141">
        <f t="shared" si="16"/>
        <v>-1.5619999998079948E-3</v>
      </c>
      <c r="AD106" s="141">
        <f t="shared" si="16"/>
        <v>5.8999999964726157E-5</v>
      </c>
      <c r="AE106" s="141">
        <f t="shared" si="16"/>
        <v>7.0800000003146124E-4</v>
      </c>
      <c r="AF106" s="141">
        <f t="shared" si="16"/>
        <v>3.2399999986409966E-4</v>
      </c>
      <c r="AG106" s="141">
        <f t="shared" si="16"/>
        <v>0</v>
      </c>
      <c r="AH106" s="141">
        <f t="shared" si="16"/>
        <v>0</v>
      </c>
      <c r="AI106" s="141">
        <f t="shared" si="16"/>
        <v>-9.9999999747524271E-7</v>
      </c>
      <c r="AJ106" s="141">
        <f t="shared" si="16"/>
        <v>0</v>
      </c>
      <c r="AK106" s="141">
        <f t="shared" si="16"/>
        <v>1.0000001111620804E-6</v>
      </c>
      <c r="AL106" s="141">
        <f t="shared" si="16"/>
        <v>0</v>
      </c>
      <c r="AM106" s="141">
        <f t="shared" si="16"/>
        <v>9.9999988378840499E-7</v>
      </c>
      <c r="AN106" s="141"/>
      <c r="AO106" s="141">
        <f t="shared" si="16"/>
        <v>0</v>
      </c>
      <c r="AP106" s="141"/>
      <c r="AQ106" s="141"/>
      <c r="AR106" s="142"/>
      <c r="AS106" s="84"/>
      <c r="BB106" s="84"/>
      <c r="BC106" s="84"/>
      <c r="BD106" s="84"/>
      <c r="BE106" s="84"/>
      <c r="BF106" s="84"/>
      <c r="BG106" s="84"/>
      <c r="BH106" s="84"/>
      <c r="BI106" s="84"/>
      <c r="BJ106" s="84"/>
      <c r="BK106" s="84"/>
      <c r="BL106" s="84"/>
      <c r="BM106" s="84"/>
      <c r="BN106" s="84"/>
      <c r="BO106" s="84"/>
      <c r="BP106" s="84"/>
    </row>
    <row r="107" spans="1:69">
      <c r="A107" s="74"/>
      <c r="B107" s="74"/>
      <c r="C107" s="74"/>
      <c r="D107" s="141"/>
      <c r="E107" s="141" t="e">
        <f t="shared" ref="E107:AO107" si="17">E65-SUM(E66:E70)</f>
        <v>#VALUE!</v>
      </c>
      <c r="F107" s="141" t="e">
        <f t="shared" si="17"/>
        <v>#VALUE!</v>
      </c>
      <c r="G107" s="141" t="e">
        <f t="shared" si="17"/>
        <v>#VALUE!</v>
      </c>
      <c r="H107" s="141" t="e">
        <f t="shared" si="17"/>
        <v>#VALUE!</v>
      </c>
      <c r="I107" s="141" t="e">
        <f t="shared" si="17"/>
        <v>#VALUE!</v>
      </c>
      <c r="J107" s="141" t="e">
        <f t="shared" si="17"/>
        <v>#VALUE!</v>
      </c>
      <c r="K107" s="141" t="e">
        <f t="shared" si="17"/>
        <v>#VALUE!</v>
      </c>
      <c r="L107" s="141" t="e">
        <f t="shared" si="17"/>
        <v>#VALUE!</v>
      </c>
      <c r="M107" s="141" t="e">
        <f t="shared" si="17"/>
        <v>#VALUE!</v>
      </c>
      <c r="N107" s="141" t="e">
        <f t="shared" si="17"/>
        <v>#VALUE!</v>
      </c>
      <c r="O107" s="141" t="e">
        <f t="shared" si="17"/>
        <v>#VALUE!</v>
      </c>
      <c r="P107" s="141" t="e">
        <f t="shared" si="17"/>
        <v>#VALUE!</v>
      </c>
      <c r="Q107" s="141" t="e">
        <f t="shared" si="17"/>
        <v>#VALUE!</v>
      </c>
      <c r="R107" s="141" t="e">
        <f t="shared" si="17"/>
        <v>#VALUE!</v>
      </c>
      <c r="S107" s="141" t="e">
        <f t="shared" si="17"/>
        <v>#VALUE!</v>
      </c>
      <c r="T107" s="141"/>
      <c r="U107" s="141" t="e">
        <f t="shared" si="17"/>
        <v>#VALUE!</v>
      </c>
      <c r="V107" s="141" t="e">
        <f t="shared" si="17"/>
        <v>#VALUE!</v>
      </c>
      <c r="W107" s="141" t="e">
        <f t="shared" si="17"/>
        <v>#VALUE!</v>
      </c>
      <c r="X107" s="141" t="e">
        <f t="shared" si="17"/>
        <v>#VALUE!</v>
      </c>
      <c r="Y107" s="141" t="e">
        <f t="shared" si="17"/>
        <v>#VALUE!</v>
      </c>
      <c r="Z107" s="141" t="e">
        <f t="shared" si="17"/>
        <v>#VALUE!</v>
      </c>
      <c r="AA107" s="141" t="e">
        <f t="shared" si="17"/>
        <v>#VALUE!</v>
      </c>
      <c r="AB107" s="141" t="e">
        <f t="shared" si="17"/>
        <v>#VALUE!</v>
      </c>
      <c r="AC107" s="141" t="e">
        <f t="shared" si="17"/>
        <v>#VALUE!</v>
      </c>
      <c r="AD107" s="141" t="e">
        <f t="shared" si="17"/>
        <v>#VALUE!</v>
      </c>
      <c r="AE107" s="141" t="e">
        <f t="shared" si="17"/>
        <v>#VALUE!</v>
      </c>
      <c r="AF107" s="141">
        <f t="shared" si="17"/>
        <v>0</v>
      </c>
      <c r="AG107" s="141">
        <f t="shared" si="17"/>
        <v>0</v>
      </c>
      <c r="AH107" s="141">
        <f t="shared" si="17"/>
        <v>0</v>
      </c>
      <c r="AI107" s="141">
        <f t="shared" si="17"/>
        <v>0</v>
      </c>
      <c r="AJ107" s="141">
        <f t="shared" si="17"/>
        <v>-9.9999999747524271E-7</v>
      </c>
      <c r="AK107" s="141">
        <f t="shared" si="17"/>
        <v>0</v>
      </c>
      <c r="AL107" s="141">
        <f t="shared" si="17"/>
        <v>0</v>
      </c>
      <c r="AM107" s="141">
        <f t="shared" si="17"/>
        <v>-9.9999999747524271E-7</v>
      </c>
      <c r="AN107" s="141"/>
      <c r="AO107" s="141">
        <f t="shared" si="17"/>
        <v>0</v>
      </c>
      <c r="AP107" s="141"/>
      <c r="AQ107" s="141"/>
      <c r="AR107" s="142"/>
      <c r="AS107" s="84"/>
      <c r="BB107" s="84"/>
      <c r="BC107" s="84"/>
      <c r="BD107" s="84"/>
      <c r="BE107" s="84"/>
      <c r="BF107" s="84"/>
      <c r="BG107" s="84"/>
      <c r="BH107" s="84"/>
      <c r="BI107" s="84"/>
      <c r="BJ107" s="84"/>
      <c r="BK107" s="84"/>
      <c r="BL107" s="84"/>
      <c r="BM107" s="84"/>
      <c r="BN107" s="84"/>
      <c r="BO107" s="84"/>
      <c r="BP107" s="84"/>
    </row>
    <row r="108" spans="1:69">
      <c r="A108" s="74"/>
      <c r="B108" s="74"/>
      <c r="C108" s="74"/>
      <c r="D108" s="141"/>
      <c r="E108" s="141">
        <f t="shared" ref="E108:AO108" si="18">E72-SUM(E73:E77)</f>
        <v>0</v>
      </c>
      <c r="F108" s="141">
        <f t="shared" si="18"/>
        <v>0</v>
      </c>
      <c r="G108" s="141">
        <f t="shared" si="18"/>
        <v>0</v>
      </c>
      <c r="H108" s="141">
        <f t="shared" si="18"/>
        <v>0</v>
      </c>
      <c r="I108" s="141">
        <f t="shared" si="18"/>
        <v>0</v>
      </c>
      <c r="J108" s="141">
        <f t="shared" si="18"/>
        <v>0</v>
      </c>
      <c r="K108" s="141">
        <f t="shared" si="18"/>
        <v>0</v>
      </c>
      <c r="L108" s="141">
        <f t="shared" si="18"/>
        <v>0</v>
      </c>
      <c r="M108" s="141">
        <f t="shared" si="18"/>
        <v>0</v>
      </c>
      <c r="N108" s="141">
        <f t="shared" si="18"/>
        <v>0</v>
      </c>
      <c r="O108" s="141">
        <f t="shared" si="18"/>
        <v>0</v>
      </c>
      <c r="P108" s="141">
        <f t="shared" si="18"/>
        <v>0</v>
      </c>
      <c r="Q108" s="141">
        <f t="shared" si="18"/>
        <v>0</v>
      </c>
      <c r="R108" s="141">
        <f t="shared" si="18"/>
        <v>0</v>
      </c>
      <c r="S108" s="141">
        <f t="shared" si="18"/>
        <v>4.540999999989026E-3</v>
      </c>
      <c r="T108" s="141"/>
      <c r="U108" s="141">
        <f t="shared" si="18"/>
        <v>0</v>
      </c>
      <c r="V108" s="141">
        <f t="shared" si="18"/>
        <v>0</v>
      </c>
      <c r="W108" s="141">
        <f t="shared" si="18"/>
        <v>0</v>
      </c>
      <c r="X108" s="141">
        <f t="shared" si="18"/>
        <v>0</v>
      </c>
      <c r="Y108" s="141">
        <f t="shared" si="18"/>
        <v>0</v>
      </c>
      <c r="Z108" s="141">
        <f t="shared" si="18"/>
        <v>0</v>
      </c>
      <c r="AA108" s="141">
        <f t="shared" si="18"/>
        <v>0</v>
      </c>
      <c r="AB108" s="141">
        <f t="shared" si="18"/>
        <v>0</v>
      </c>
      <c r="AC108" s="141">
        <f t="shared" si="18"/>
        <v>0</v>
      </c>
      <c r="AD108" s="141">
        <f t="shared" si="18"/>
        <v>0</v>
      </c>
      <c r="AE108" s="141">
        <f t="shared" si="18"/>
        <v>0</v>
      </c>
      <c r="AF108" s="141">
        <f t="shared" si="18"/>
        <v>0</v>
      </c>
      <c r="AG108" s="141">
        <f t="shared" si="18"/>
        <v>-9.9999999747524271E-7</v>
      </c>
      <c r="AH108" s="141">
        <f t="shared" si="18"/>
        <v>0</v>
      </c>
      <c r="AI108" s="141">
        <f t="shared" si="18"/>
        <v>0</v>
      </c>
      <c r="AJ108" s="141">
        <f t="shared" si="18"/>
        <v>-9.9999996905353328E-7</v>
      </c>
      <c r="AK108" s="141">
        <f t="shared" si="18"/>
        <v>0</v>
      </c>
      <c r="AL108" s="141">
        <f t="shared" si="18"/>
        <v>0</v>
      </c>
      <c r="AM108" s="141">
        <f t="shared" si="18"/>
        <v>0</v>
      </c>
      <c r="AN108" s="141"/>
      <c r="AO108" s="141">
        <f t="shared" si="18"/>
        <v>-9.9999999747524271E-7</v>
      </c>
      <c r="AP108" s="141"/>
      <c r="AQ108" s="141"/>
      <c r="AR108" s="142"/>
    </row>
    <row r="109" spans="1:69">
      <c r="A109" s="74"/>
      <c r="B109" s="74"/>
      <c r="C109" s="74"/>
      <c r="D109" s="141"/>
      <c r="E109" s="141">
        <f t="shared" ref="E109:AO109" si="19">E79-E71-E58-E15</f>
        <v>0</v>
      </c>
      <c r="F109" s="141">
        <f t="shared" si="19"/>
        <v>0</v>
      </c>
      <c r="G109" s="141">
        <f t="shared" si="19"/>
        <v>0</v>
      </c>
      <c r="H109" s="141">
        <f t="shared" si="19"/>
        <v>0</v>
      </c>
      <c r="I109" s="141">
        <f t="shared" si="19"/>
        <v>0</v>
      </c>
      <c r="J109" s="141">
        <f t="shared" si="19"/>
        <v>0</v>
      </c>
      <c r="K109" s="141">
        <f t="shared" si="19"/>
        <v>0</v>
      </c>
      <c r="L109" s="141">
        <f t="shared" si="19"/>
        <v>0</v>
      </c>
      <c r="M109" s="141">
        <f t="shared" si="19"/>
        <v>0</v>
      </c>
      <c r="N109" s="141">
        <f t="shared" si="19"/>
        <v>0</v>
      </c>
      <c r="O109" s="141">
        <f t="shared" si="19"/>
        <v>0</v>
      </c>
      <c r="P109" s="141">
        <f t="shared" si="19"/>
        <v>0</v>
      </c>
      <c r="Q109" s="141">
        <f t="shared" si="19"/>
        <v>0</v>
      </c>
      <c r="R109" s="141">
        <f t="shared" si="19"/>
        <v>0</v>
      </c>
      <c r="S109" s="141">
        <f t="shared" si="19"/>
        <v>0</v>
      </c>
      <c r="T109" s="141"/>
      <c r="U109" s="141">
        <f t="shared" si="19"/>
        <v>0</v>
      </c>
      <c r="V109" s="141">
        <f t="shared" si="19"/>
        <v>0</v>
      </c>
      <c r="W109" s="141">
        <f t="shared" si="19"/>
        <v>0</v>
      </c>
      <c r="X109" s="141">
        <f t="shared" si="19"/>
        <v>0</v>
      </c>
      <c r="Y109" s="141">
        <f t="shared" si="19"/>
        <v>0</v>
      </c>
      <c r="Z109" s="141">
        <f t="shared" si="19"/>
        <v>0</v>
      </c>
      <c r="AA109" s="141">
        <f t="shared" si="19"/>
        <v>0</v>
      </c>
      <c r="AB109" s="141">
        <f t="shared" si="19"/>
        <v>0</v>
      </c>
      <c r="AC109" s="141">
        <f t="shared" si="19"/>
        <v>0</v>
      </c>
      <c r="AD109" s="141">
        <f t="shared" si="19"/>
        <v>0</v>
      </c>
      <c r="AE109" s="141">
        <f t="shared" si="19"/>
        <v>0</v>
      </c>
      <c r="AF109" s="141">
        <f t="shared" si="19"/>
        <v>0</v>
      </c>
      <c r="AG109" s="141">
        <f t="shared" si="19"/>
        <v>0</v>
      </c>
      <c r="AH109" s="141">
        <f t="shared" si="19"/>
        <v>0</v>
      </c>
      <c r="AI109" s="141">
        <f t="shared" si="19"/>
        <v>0</v>
      </c>
      <c r="AJ109" s="141">
        <f t="shared" si="19"/>
        <v>0</v>
      </c>
      <c r="AK109" s="141">
        <f t="shared" si="19"/>
        <v>0</v>
      </c>
      <c r="AL109" s="141">
        <f t="shared" si="19"/>
        <v>0</v>
      </c>
      <c r="AM109" s="141">
        <f t="shared" si="19"/>
        <v>0</v>
      </c>
      <c r="AN109" s="141"/>
      <c r="AO109" s="141">
        <f t="shared" si="19"/>
        <v>0</v>
      </c>
      <c r="AP109" s="141"/>
      <c r="AQ109" s="141"/>
      <c r="AR109" s="142"/>
    </row>
    <row r="110" spans="1:69">
      <c r="A110" s="74"/>
      <c r="B110" s="74"/>
      <c r="C110" s="74"/>
      <c r="D110" s="141"/>
      <c r="E110" s="141">
        <f t="shared" ref="E110:AO110" si="20">E10-E79-E80</f>
        <v>0</v>
      </c>
      <c r="F110" s="141">
        <f t="shared" si="20"/>
        <v>0</v>
      </c>
      <c r="G110" s="141">
        <f t="shared" si="20"/>
        <v>0</v>
      </c>
      <c r="H110" s="141">
        <f t="shared" si="20"/>
        <v>0</v>
      </c>
      <c r="I110" s="141">
        <f t="shared" si="20"/>
        <v>0</v>
      </c>
      <c r="J110" s="141">
        <f t="shared" si="20"/>
        <v>0</v>
      </c>
      <c r="K110" s="141">
        <f t="shared" si="20"/>
        <v>0</v>
      </c>
      <c r="L110" s="141">
        <f t="shared" si="20"/>
        <v>0</v>
      </c>
      <c r="M110" s="141">
        <f t="shared" si="20"/>
        <v>0</v>
      </c>
      <c r="N110" s="141">
        <f t="shared" si="20"/>
        <v>0</v>
      </c>
      <c r="O110" s="141">
        <f t="shared" si="20"/>
        <v>0</v>
      </c>
      <c r="P110" s="141">
        <f t="shared" si="20"/>
        <v>0</v>
      </c>
      <c r="Q110" s="141">
        <f t="shared" si="20"/>
        <v>0</v>
      </c>
      <c r="R110" s="141">
        <f t="shared" si="20"/>
        <v>0</v>
      </c>
      <c r="S110" s="141">
        <f t="shared" si="20"/>
        <v>0</v>
      </c>
      <c r="T110" s="141"/>
      <c r="U110" s="141">
        <f t="shared" si="20"/>
        <v>0</v>
      </c>
      <c r="V110" s="141">
        <f t="shared" si="20"/>
        <v>0</v>
      </c>
      <c r="W110" s="141">
        <f t="shared" si="20"/>
        <v>0</v>
      </c>
      <c r="X110" s="141">
        <f t="shared" si="20"/>
        <v>0</v>
      </c>
      <c r="Y110" s="141">
        <f t="shared" si="20"/>
        <v>0</v>
      </c>
      <c r="Z110" s="141">
        <f t="shared" si="20"/>
        <v>0</v>
      </c>
      <c r="AA110" s="141">
        <f t="shared" si="20"/>
        <v>0</v>
      </c>
      <c r="AB110" s="141">
        <f t="shared" si="20"/>
        <v>0</v>
      </c>
      <c r="AC110" s="141">
        <f t="shared" si="20"/>
        <v>0</v>
      </c>
      <c r="AD110" s="141">
        <f t="shared" si="20"/>
        <v>0</v>
      </c>
      <c r="AE110" s="141">
        <f t="shared" si="20"/>
        <v>0</v>
      </c>
      <c r="AF110" s="141">
        <f t="shared" si="20"/>
        <v>0</v>
      </c>
      <c r="AG110" s="141">
        <f t="shared" si="20"/>
        <v>0</v>
      </c>
      <c r="AH110" s="141">
        <f t="shared" si="20"/>
        <v>0</v>
      </c>
      <c r="AI110" s="141">
        <f t="shared" si="20"/>
        <v>0</v>
      </c>
      <c r="AJ110" s="141">
        <f t="shared" si="20"/>
        <v>0</v>
      </c>
      <c r="AK110" s="141">
        <f t="shared" si="20"/>
        <v>0</v>
      </c>
      <c r="AL110" s="141">
        <f t="shared" si="20"/>
        <v>0</v>
      </c>
      <c r="AM110" s="141">
        <f t="shared" si="20"/>
        <v>0</v>
      </c>
      <c r="AN110" s="141"/>
      <c r="AO110" s="141">
        <f t="shared" si="20"/>
        <v>0</v>
      </c>
      <c r="AP110" s="141"/>
      <c r="AQ110" s="141"/>
      <c r="AR110" s="142"/>
    </row>
    <row r="111" spans="1:69">
      <c r="A111" s="74"/>
      <c r="B111" s="74"/>
      <c r="C111" s="74"/>
      <c r="D111" s="141"/>
      <c r="E111" s="141">
        <f t="shared" ref="E111:AO111" si="21">E12-E79-E81</f>
        <v>0</v>
      </c>
      <c r="F111" s="141">
        <f t="shared" si="21"/>
        <v>0</v>
      </c>
      <c r="G111" s="141">
        <f t="shared" si="21"/>
        <v>0</v>
      </c>
      <c r="H111" s="141">
        <f t="shared" si="21"/>
        <v>0</v>
      </c>
      <c r="I111" s="141">
        <f t="shared" si="21"/>
        <v>0</v>
      </c>
      <c r="J111" s="141">
        <f t="shared" si="21"/>
        <v>0</v>
      </c>
      <c r="K111" s="141">
        <f t="shared" si="21"/>
        <v>0</v>
      </c>
      <c r="L111" s="141">
        <f t="shared" si="21"/>
        <v>0</v>
      </c>
      <c r="M111" s="141">
        <f t="shared" si="21"/>
        <v>0</v>
      </c>
      <c r="N111" s="141">
        <f t="shared" si="21"/>
        <v>0</v>
      </c>
      <c r="O111" s="141">
        <f t="shared" si="21"/>
        <v>0</v>
      </c>
      <c r="P111" s="141">
        <f t="shared" si="21"/>
        <v>0</v>
      </c>
      <c r="Q111" s="141">
        <f t="shared" si="21"/>
        <v>0</v>
      </c>
      <c r="R111" s="141">
        <f t="shared" si="21"/>
        <v>0</v>
      </c>
      <c r="S111" s="141">
        <f t="shared" si="21"/>
        <v>0</v>
      </c>
      <c r="T111" s="141"/>
      <c r="U111" s="141">
        <f t="shared" si="21"/>
        <v>0</v>
      </c>
      <c r="V111" s="141">
        <f t="shared" si="21"/>
        <v>0</v>
      </c>
      <c r="W111" s="141">
        <f t="shared" si="21"/>
        <v>0</v>
      </c>
      <c r="X111" s="141">
        <f t="shared" si="21"/>
        <v>0</v>
      </c>
      <c r="Y111" s="141">
        <f t="shared" si="21"/>
        <v>0</v>
      </c>
      <c r="Z111" s="141">
        <f t="shared" si="21"/>
        <v>0</v>
      </c>
      <c r="AA111" s="141">
        <f t="shared" si="21"/>
        <v>0</v>
      </c>
      <c r="AB111" s="141">
        <f t="shared" si="21"/>
        <v>0</v>
      </c>
      <c r="AC111" s="141">
        <f t="shared" si="21"/>
        <v>0</v>
      </c>
      <c r="AD111" s="141">
        <f t="shared" si="21"/>
        <v>0</v>
      </c>
      <c r="AE111" s="141">
        <f t="shared" si="21"/>
        <v>0</v>
      </c>
      <c r="AF111" s="141">
        <f t="shared" si="21"/>
        <v>0</v>
      </c>
      <c r="AG111" s="141">
        <f t="shared" si="21"/>
        <v>0</v>
      </c>
      <c r="AH111" s="141">
        <f t="shared" si="21"/>
        <v>0</v>
      </c>
      <c r="AI111" s="141">
        <f t="shared" si="21"/>
        <v>0</v>
      </c>
      <c r="AJ111" s="141">
        <f t="shared" si="21"/>
        <v>0</v>
      </c>
      <c r="AK111" s="141">
        <f t="shared" si="21"/>
        <v>0</v>
      </c>
      <c r="AL111" s="141">
        <f t="shared" si="21"/>
        <v>0</v>
      </c>
      <c r="AM111" s="141">
        <f t="shared" si="21"/>
        <v>0</v>
      </c>
      <c r="AN111" s="141"/>
      <c r="AO111" s="141">
        <f t="shared" si="21"/>
        <v>0</v>
      </c>
      <c r="AP111" s="141"/>
      <c r="AQ111" s="141"/>
    </row>
    <row r="112" spans="1:69">
      <c r="A112" s="74"/>
      <c r="B112" s="74"/>
      <c r="C112" s="74"/>
      <c r="D112" s="141"/>
      <c r="E112" s="141">
        <f t="shared" ref="E112:AO112" si="22">E14-E79-E82</f>
        <v>0</v>
      </c>
      <c r="F112" s="141">
        <f t="shared" si="22"/>
        <v>0</v>
      </c>
      <c r="G112" s="141">
        <f t="shared" si="22"/>
        <v>0</v>
      </c>
      <c r="H112" s="141">
        <f t="shared" si="22"/>
        <v>0</v>
      </c>
      <c r="I112" s="141">
        <f t="shared" si="22"/>
        <v>0</v>
      </c>
      <c r="J112" s="141">
        <f t="shared" si="22"/>
        <v>0</v>
      </c>
      <c r="K112" s="141">
        <f t="shared" si="22"/>
        <v>0</v>
      </c>
      <c r="L112" s="141">
        <f t="shared" si="22"/>
        <v>0</v>
      </c>
      <c r="M112" s="141">
        <f t="shared" si="22"/>
        <v>0</v>
      </c>
      <c r="N112" s="141">
        <f t="shared" si="22"/>
        <v>0</v>
      </c>
      <c r="O112" s="141">
        <f t="shared" si="22"/>
        <v>0</v>
      </c>
      <c r="P112" s="141">
        <f t="shared" si="22"/>
        <v>0</v>
      </c>
      <c r="Q112" s="141">
        <f t="shared" si="22"/>
        <v>0</v>
      </c>
      <c r="R112" s="141">
        <f t="shared" si="22"/>
        <v>0</v>
      </c>
      <c r="S112" s="141">
        <f t="shared" si="22"/>
        <v>0</v>
      </c>
      <c r="T112" s="141"/>
      <c r="U112" s="141">
        <f t="shared" si="22"/>
        <v>0</v>
      </c>
      <c r="V112" s="141">
        <f t="shared" si="22"/>
        <v>0</v>
      </c>
      <c r="W112" s="141">
        <f t="shared" si="22"/>
        <v>0</v>
      </c>
      <c r="X112" s="141">
        <f t="shared" si="22"/>
        <v>0</v>
      </c>
      <c r="Y112" s="141">
        <f t="shared" si="22"/>
        <v>0</v>
      </c>
      <c r="Z112" s="141">
        <f t="shared" si="22"/>
        <v>0</v>
      </c>
      <c r="AA112" s="141">
        <f t="shared" si="22"/>
        <v>0</v>
      </c>
      <c r="AB112" s="141">
        <f t="shared" si="22"/>
        <v>0</v>
      </c>
      <c r="AC112" s="141">
        <f t="shared" si="22"/>
        <v>0</v>
      </c>
      <c r="AD112" s="141">
        <f t="shared" si="22"/>
        <v>0</v>
      </c>
      <c r="AE112" s="141">
        <f t="shared" si="22"/>
        <v>0</v>
      </c>
      <c r="AF112" s="141">
        <f t="shared" si="22"/>
        <v>0</v>
      </c>
      <c r="AG112" s="141">
        <f t="shared" si="22"/>
        <v>0</v>
      </c>
      <c r="AH112" s="141">
        <f t="shared" si="22"/>
        <v>0</v>
      </c>
      <c r="AI112" s="141">
        <f t="shared" si="22"/>
        <v>0</v>
      </c>
      <c r="AJ112" s="141">
        <f t="shared" si="22"/>
        <v>0</v>
      </c>
      <c r="AK112" s="141">
        <f t="shared" si="22"/>
        <v>0</v>
      </c>
      <c r="AL112" s="141">
        <f t="shared" si="22"/>
        <v>0</v>
      </c>
      <c r="AM112" s="141">
        <f t="shared" si="22"/>
        <v>0</v>
      </c>
      <c r="AN112" s="141"/>
      <c r="AO112" s="141">
        <f t="shared" si="22"/>
        <v>0</v>
      </c>
      <c r="AP112" s="141"/>
      <c r="AQ112" s="141"/>
    </row>
    <row r="113" spans="1:43">
      <c r="A113" s="74"/>
      <c r="B113" s="74"/>
      <c r="C113" s="74"/>
      <c r="D113" s="141"/>
      <c r="E113" s="141">
        <f t="shared" ref="E113:AO113" si="23">E82+E83-E84</f>
        <v>-1.5916157281026244E-12</v>
      </c>
      <c r="F113" s="141">
        <f t="shared" si="23"/>
        <v>0</v>
      </c>
      <c r="G113" s="141">
        <f t="shared" si="23"/>
        <v>0</v>
      </c>
      <c r="H113" s="141">
        <f t="shared" si="23"/>
        <v>0</v>
      </c>
      <c r="I113" s="141">
        <f t="shared" si="23"/>
        <v>-3.2969182939268649E-12</v>
      </c>
      <c r="J113" s="141">
        <f t="shared" si="23"/>
        <v>3.0695446184836328E-12</v>
      </c>
      <c r="K113" s="141">
        <f t="shared" si="23"/>
        <v>0</v>
      </c>
      <c r="L113" s="141">
        <f t="shared" si="23"/>
        <v>1.1368683772161603E-12</v>
      </c>
      <c r="M113" s="141">
        <f t="shared" si="23"/>
        <v>-1.2505552149377763E-12</v>
      </c>
      <c r="N113" s="141">
        <f t="shared" si="23"/>
        <v>1.8189894035458565E-12</v>
      </c>
      <c r="O113" s="141">
        <f t="shared" si="23"/>
        <v>0</v>
      </c>
      <c r="P113" s="141">
        <f t="shared" si="23"/>
        <v>-2.5011104298755527E-12</v>
      </c>
      <c r="Q113" s="141">
        <f t="shared" si="23"/>
        <v>4.0927261579781771E-12</v>
      </c>
      <c r="R113" s="141">
        <f t="shared" si="23"/>
        <v>0</v>
      </c>
      <c r="S113" s="141">
        <f t="shared" si="23"/>
        <v>0</v>
      </c>
      <c r="T113" s="141"/>
      <c r="U113" s="141">
        <f t="shared" si="23"/>
        <v>3.1832314562052488E-12</v>
      </c>
      <c r="V113" s="141">
        <f t="shared" si="23"/>
        <v>4.2064129956997931E-12</v>
      </c>
      <c r="W113" s="141">
        <f t="shared" si="23"/>
        <v>-5.0022208597511053E-12</v>
      </c>
      <c r="X113" s="141">
        <f t="shared" si="23"/>
        <v>6.8299999952614598E-4</v>
      </c>
      <c r="Y113" s="141">
        <f t="shared" si="23"/>
        <v>2.2072000006573944E-2</v>
      </c>
      <c r="Z113" s="141">
        <f t="shared" si="23"/>
        <v>-0.57930700000588331</v>
      </c>
      <c r="AA113" s="141">
        <f t="shared" si="23"/>
        <v>4.8508529999949133</v>
      </c>
      <c r="AB113" s="141">
        <f t="shared" si="23"/>
        <v>-4.3631749999876774</v>
      </c>
      <c r="AC113" s="141">
        <f t="shared" si="23"/>
        <v>92.913244999990184</v>
      </c>
      <c r="AD113" s="141">
        <f t="shared" si="23"/>
        <v>-9.9999692793062422E-7</v>
      </c>
      <c r="AE113" s="141">
        <f t="shared" si="23"/>
        <v>0</v>
      </c>
      <c r="AF113" s="141">
        <f t="shared" si="23"/>
        <v>1.6370904631912708E-11</v>
      </c>
      <c r="AG113" s="141">
        <f t="shared" si="23"/>
        <v>-1.546140993013978E-11</v>
      </c>
      <c r="AH113" s="141">
        <f t="shared" si="23"/>
        <v>6.3664629124104977E-12</v>
      </c>
      <c r="AI113" s="141">
        <f t="shared" si="23"/>
        <v>9.9998715086258017E-7</v>
      </c>
      <c r="AJ113" s="141">
        <f t="shared" si="23"/>
        <v>-7.6099998591416806E-4</v>
      </c>
      <c r="AK113" s="141">
        <f t="shared" si="23"/>
        <v>-9.7770680440589786E-12</v>
      </c>
      <c r="AL113" s="141">
        <f t="shared" si="23"/>
        <v>0</v>
      </c>
      <c r="AM113" s="141">
        <f t="shared" si="23"/>
        <v>6.3664629124104977E-12</v>
      </c>
      <c r="AN113" s="141"/>
      <c r="AO113" s="141">
        <f t="shared" si="23"/>
        <v>0</v>
      </c>
      <c r="AP113" s="141"/>
      <c r="AQ113" s="141"/>
    </row>
    <row r="114" spans="1:43">
      <c r="A114" s="74"/>
      <c r="B114" s="74"/>
      <c r="C114" s="74"/>
      <c r="D114" s="141"/>
      <c r="E114" s="141">
        <f t="shared" ref="E114:AO114" si="24">E85-SUM(E86,E89,E90,E91,E92)</f>
        <v>0</v>
      </c>
      <c r="F114" s="141">
        <f t="shared" si="24"/>
        <v>0</v>
      </c>
      <c r="G114" s="141">
        <f t="shared" si="24"/>
        <v>0</v>
      </c>
      <c r="H114" s="141">
        <f t="shared" si="24"/>
        <v>0</v>
      </c>
      <c r="I114" s="141">
        <f t="shared" si="24"/>
        <v>0</v>
      </c>
      <c r="J114" s="141">
        <f t="shared" si="24"/>
        <v>0</v>
      </c>
      <c r="K114" s="141">
        <f t="shared" si="24"/>
        <v>0</v>
      </c>
      <c r="L114" s="141">
        <f t="shared" si="24"/>
        <v>0</v>
      </c>
      <c r="M114" s="141">
        <f t="shared" si="24"/>
        <v>0</v>
      </c>
      <c r="N114" s="141">
        <f t="shared" si="24"/>
        <v>0</v>
      </c>
      <c r="O114" s="141">
        <f t="shared" si="24"/>
        <v>0</v>
      </c>
      <c r="P114" s="141">
        <f t="shared" si="24"/>
        <v>0</v>
      </c>
      <c r="Q114" s="141">
        <f t="shared" si="24"/>
        <v>0</v>
      </c>
      <c r="R114" s="141">
        <f t="shared" si="24"/>
        <v>0</v>
      </c>
      <c r="S114" s="141">
        <f t="shared" si="24"/>
        <v>0</v>
      </c>
      <c r="T114" s="141"/>
      <c r="U114" s="141">
        <f t="shared" si="24"/>
        <v>0</v>
      </c>
      <c r="V114" s="141">
        <f t="shared" si="24"/>
        <v>0</v>
      </c>
      <c r="W114" s="141">
        <f t="shared" si="24"/>
        <v>0</v>
      </c>
      <c r="X114" s="141">
        <f t="shared" si="24"/>
        <v>0</v>
      </c>
      <c r="Y114" s="141">
        <f t="shared" si="24"/>
        <v>0</v>
      </c>
      <c r="Z114" s="141">
        <f t="shared" si="24"/>
        <v>0</v>
      </c>
      <c r="AA114" s="141">
        <f t="shared" si="24"/>
        <v>0</v>
      </c>
      <c r="AB114" s="141">
        <f t="shared" si="24"/>
        <v>0</v>
      </c>
      <c r="AC114" s="141">
        <f t="shared" si="24"/>
        <v>0</v>
      </c>
      <c r="AD114" s="141">
        <f t="shared" si="24"/>
        <v>0</v>
      </c>
      <c r="AE114" s="141">
        <f t="shared" si="24"/>
        <v>0</v>
      </c>
      <c r="AF114" s="141">
        <f t="shared" si="24"/>
        <v>0</v>
      </c>
      <c r="AG114" s="141">
        <f t="shared" si="24"/>
        <v>0</v>
      </c>
      <c r="AH114" s="141">
        <f t="shared" si="24"/>
        <v>0</v>
      </c>
      <c r="AI114" s="141">
        <f t="shared" si="24"/>
        <v>0</v>
      </c>
      <c r="AJ114" s="141">
        <f t="shared" si="24"/>
        <v>0</v>
      </c>
      <c r="AK114" s="141">
        <f t="shared" si="24"/>
        <v>0</v>
      </c>
      <c r="AL114" s="141">
        <f t="shared" si="24"/>
        <v>0</v>
      </c>
      <c r="AM114" s="141">
        <f t="shared" si="24"/>
        <v>0</v>
      </c>
      <c r="AN114" s="141"/>
      <c r="AO114" s="141">
        <f t="shared" si="24"/>
        <v>0</v>
      </c>
      <c r="AP114" s="141"/>
      <c r="AQ114" s="141"/>
    </row>
    <row r="115" spans="1:43">
      <c r="A115" s="74"/>
      <c r="B115" s="74"/>
      <c r="C115" s="7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row>
    <row r="116" spans="1:43">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row>
    <row r="117" spans="1:43">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row>
    <row r="118" spans="1:43">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row>
    <row r="121" spans="1:43">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row>
    <row r="122" spans="1:43">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row>
    <row r="123" spans="1:43">
      <c r="A123" s="74"/>
      <c r="B123" s="74"/>
      <c r="C123" s="74"/>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row>
    <row r="124" spans="1:43">
      <c r="A124" s="74"/>
      <c r="B124" s="74"/>
      <c r="C124" s="74"/>
      <c r="L124" s="3"/>
      <c r="M124" s="3"/>
      <c r="N124" s="3"/>
      <c r="O124" s="3"/>
      <c r="P124" s="3"/>
      <c r="Q124" s="3"/>
      <c r="R124" s="3"/>
      <c r="S124" s="3"/>
      <c r="T124" s="3"/>
      <c r="U124" s="3"/>
      <c r="V124" s="3"/>
      <c r="W124" s="3"/>
      <c r="X124" s="3"/>
      <c r="Y124" s="3"/>
      <c r="Z124" s="3"/>
      <c r="AA124" s="3"/>
      <c r="AB124" s="3"/>
      <c r="AC124" s="3"/>
      <c r="AD124" s="4"/>
      <c r="AE124" s="3"/>
      <c r="AF124" s="3"/>
      <c r="AG124" s="3"/>
      <c r="AH124" s="3"/>
      <c r="AI124" s="3"/>
      <c r="AJ124" s="4"/>
      <c r="AK124" s="4"/>
      <c r="AL124" s="4"/>
      <c r="AM124" s="4"/>
      <c r="AN124" s="3"/>
      <c r="AO124" s="3"/>
      <c r="AP124" s="3"/>
      <c r="AQ124" s="3"/>
    </row>
    <row r="125" spans="1:43">
      <c r="A125" s="74"/>
      <c r="B125" s="74"/>
      <c r="C125" s="74"/>
      <c r="L125" s="145"/>
      <c r="M125" s="145"/>
      <c r="N125" s="145"/>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row>
    <row r="126" spans="1:43">
      <c r="A126" s="74"/>
      <c r="B126" s="74"/>
      <c r="C126" s="74"/>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row>
    <row r="127" spans="1:43">
      <c r="A127" s="74"/>
      <c r="B127" s="74"/>
      <c r="C127" s="74"/>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row>
    <row r="128" spans="1:43">
      <c r="A128" s="74"/>
      <c r="B128" s="74"/>
      <c r="C128" s="74"/>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row>
    <row r="129" spans="1:43">
      <c r="A129" s="74"/>
      <c r="B129" s="74"/>
      <c r="C129" s="74"/>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row>
    <row r="130" spans="1:43">
      <c r="A130" s="74"/>
      <c r="B130" s="74"/>
      <c r="C130" s="74"/>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row>
    <row r="131" spans="1:43">
      <c r="A131" s="74"/>
      <c r="B131" s="74"/>
      <c r="C131" s="74"/>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row>
    <row r="132" spans="1:43">
      <c r="A132" s="74"/>
      <c r="B132" s="74"/>
      <c r="C132" s="74"/>
      <c r="L132" s="146"/>
      <c r="M132" s="74"/>
      <c r="N132" s="74"/>
      <c r="O132" s="74"/>
      <c r="P132" s="74"/>
      <c r="Q132" s="74"/>
      <c r="R132" s="74"/>
      <c r="S132" s="74"/>
      <c r="T132" s="74"/>
      <c r="U132" s="74"/>
      <c r="V132" s="74"/>
      <c r="W132" s="74"/>
      <c r="X132" s="74"/>
      <c r="Y132" s="74"/>
      <c r="Z132" s="74"/>
    </row>
    <row r="133" spans="1:43">
      <c r="A133" s="74"/>
      <c r="B133" s="74"/>
      <c r="C133" s="74"/>
      <c r="D133" s="74"/>
      <c r="E133" s="74"/>
      <c r="F133" s="74"/>
      <c r="L133" s="74"/>
      <c r="M133" s="74"/>
      <c r="N133" s="74"/>
      <c r="O133" s="74"/>
      <c r="P133" s="74"/>
      <c r="Q133" s="74"/>
      <c r="R133" s="74"/>
      <c r="S133" s="74"/>
      <c r="T133" s="74"/>
      <c r="U133" s="74"/>
      <c r="V133" s="74"/>
      <c r="W133" s="74"/>
      <c r="Y133" s="74"/>
    </row>
    <row r="134" spans="1:43">
      <c r="L134" s="74"/>
      <c r="M134" s="74"/>
      <c r="N134" s="74"/>
      <c r="O134" s="74"/>
      <c r="P134" s="74"/>
      <c r="Q134" s="74"/>
      <c r="R134" s="74"/>
      <c r="S134" s="74"/>
      <c r="T134" s="74"/>
      <c r="U134" s="74"/>
      <c r="V134" s="74"/>
      <c r="W134" s="74"/>
      <c r="X134" s="74"/>
      <c r="Y134" s="74"/>
      <c r="Z134" s="74"/>
    </row>
    <row r="135" spans="1:43">
      <c r="L135" s="74"/>
      <c r="M135" s="74"/>
      <c r="N135" s="74"/>
      <c r="O135" s="74"/>
      <c r="P135" s="74"/>
      <c r="Q135" s="74"/>
      <c r="R135" s="74"/>
      <c r="S135" s="74"/>
      <c r="T135" s="74"/>
      <c r="U135" s="74"/>
      <c r="V135" s="74"/>
      <c r="W135" s="74"/>
      <c r="X135" s="74"/>
      <c r="Y135" s="74"/>
      <c r="Z135" s="74"/>
    </row>
    <row r="136" spans="1:43">
      <c r="L136" s="74"/>
      <c r="M136" s="74"/>
      <c r="N136" s="74"/>
      <c r="O136" s="74"/>
      <c r="P136" s="74"/>
      <c r="Q136" s="74"/>
      <c r="R136" s="74"/>
      <c r="S136" s="74"/>
      <c r="T136" s="74"/>
      <c r="U136" s="74"/>
      <c r="V136" s="74"/>
      <c r="W136" s="74"/>
      <c r="X136" s="74"/>
      <c r="Y136" s="74"/>
      <c r="Z136" s="74"/>
    </row>
    <row r="137" spans="1:43">
      <c r="L137" s="74"/>
      <c r="M137" s="74"/>
      <c r="N137" s="74"/>
      <c r="O137" s="74"/>
      <c r="P137" s="74"/>
      <c r="Q137" s="74"/>
      <c r="R137" s="74"/>
      <c r="S137" s="74"/>
      <c r="T137" s="74"/>
      <c r="U137" s="74"/>
      <c r="V137" s="74"/>
      <c r="W137" s="74"/>
      <c r="X137" s="74"/>
      <c r="Y137" s="74"/>
      <c r="Z137" s="74"/>
    </row>
    <row r="138" spans="1:43">
      <c r="L138" s="74"/>
      <c r="M138" s="74"/>
      <c r="N138" s="74"/>
      <c r="O138" s="74"/>
      <c r="P138" s="74"/>
      <c r="Q138" s="74"/>
      <c r="R138" s="74"/>
      <c r="S138" s="74"/>
      <c r="T138" s="74"/>
      <c r="U138" s="74"/>
      <c r="V138" s="74"/>
      <c r="W138" s="74"/>
      <c r="X138" s="74"/>
      <c r="Y138" s="74"/>
      <c r="Z138" s="74"/>
    </row>
    <row r="139" spans="1:43">
      <c r="L139" s="74"/>
      <c r="M139" s="74"/>
      <c r="N139" s="74"/>
      <c r="O139" s="74"/>
      <c r="P139" s="74"/>
      <c r="Q139" s="74"/>
      <c r="R139" s="74"/>
      <c r="S139" s="74"/>
      <c r="T139" s="74"/>
      <c r="U139" s="74"/>
      <c r="V139" s="74"/>
      <c r="W139" s="74"/>
      <c r="X139" s="74"/>
      <c r="Y139" s="74"/>
      <c r="Z139" s="74"/>
    </row>
    <row r="140" spans="1:43">
      <c r="L140" s="74"/>
      <c r="M140" s="74"/>
      <c r="N140" s="74"/>
      <c r="O140" s="74"/>
      <c r="P140" s="74"/>
      <c r="Q140" s="74"/>
      <c r="R140" s="74"/>
      <c r="S140" s="74"/>
      <c r="T140" s="74"/>
      <c r="U140" s="74"/>
      <c r="V140" s="74"/>
      <c r="W140" s="74"/>
      <c r="X140" s="74"/>
      <c r="Y140" s="74"/>
      <c r="Z140" s="74"/>
    </row>
    <row r="141" spans="1:43">
      <c r="L141" s="74"/>
      <c r="M141" s="74"/>
      <c r="N141" s="74"/>
      <c r="O141" s="74"/>
      <c r="P141" s="74"/>
      <c r="Q141" s="74"/>
      <c r="R141" s="74"/>
      <c r="S141" s="74"/>
      <c r="T141" s="74"/>
      <c r="U141" s="74"/>
      <c r="V141" s="74"/>
      <c r="W141" s="74"/>
      <c r="X141" s="74"/>
      <c r="Y141" s="74"/>
      <c r="Z141" s="74"/>
    </row>
    <row r="142" spans="1:43">
      <c r="L142" s="74"/>
      <c r="M142" s="74"/>
      <c r="N142" s="74"/>
      <c r="O142" s="74"/>
      <c r="P142" s="74"/>
      <c r="Q142" s="74"/>
      <c r="R142" s="74"/>
      <c r="S142" s="74"/>
      <c r="T142" s="74"/>
      <c r="U142" s="74"/>
      <c r="V142" s="74"/>
      <c r="W142" s="74"/>
      <c r="X142" s="74"/>
      <c r="Y142" s="74"/>
      <c r="Z142" s="74"/>
    </row>
    <row r="143" spans="1:43">
      <c r="L143" s="74"/>
      <c r="M143" s="74"/>
      <c r="N143" s="74"/>
      <c r="O143" s="74"/>
      <c r="P143" s="74"/>
      <c r="Q143" s="74"/>
      <c r="R143" s="74"/>
      <c r="S143" s="74"/>
      <c r="T143" s="74"/>
      <c r="U143" s="74"/>
      <c r="V143" s="74"/>
      <c r="W143" s="74"/>
      <c r="X143" s="74"/>
      <c r="Y143" s="74"/>
      <c r="Z143" s="74"/>
    </row>
    <row r="144" spans="1:43">
      <c r="L144" s="74"/>
      <c r="M144" s="74"/>
      <c r="N144" s="74"/>
      <c r="O144" s="74"/>
      <c r="P144" s="74"/>
      <c r="Q144" s="74"/>
      <c r="R144" s="74"/>
      <c r="S144" s="74"/>
      <c r="T144" s="74"/>
      <c r="U144" s="74"/>
      <c r="V144" s="74"/>
      <c r="W144" s="74"/>
      <c r="X144" s="74"/>
      <c r="Y144" s="74"/>
      <c r="Z144" s="74"/>
    </row>
    <row r="145" spans="12:26">
      <c r="L145" s="74"/>
      <c r="M145" s="74"/>
      <c r="N145" s="74"/>
      <c r="O145" s="74"/>
      <c r="P145" s="74"/>
      <c r="Q145" s="74"/>
      <c r="R145" s="74"/>
      <c r="S145" s="74"/>
      <c r="T145" s="74"/>
      <c r="U145" s="74"/>
      <c r="V145" s="74"/>
      <c r="W145" s="74"/>
      <c r="X145" s="74"/>
      <c r="Y145" s="74"/>
      <c r="Z145" s="74"/>
    </row>
    <row r="147" spans="12:26">
      <c r="L147" s="74"/>
      <c r="M147" s="74"/>
      <c r="N147" s="74"/>
      <c r="O147" s="74"/>
      <c r="P147" s="74"/>
      <c r="Q147" s="74"/>
      <c r="R147" s="74"/>
      <c r="S147" s="74"/>
      <c r="T147" s="74"/>
      <c r="U147" s="74"/>
      <c r="V147" s="74"/>
      <c r="W147" s="74"/>
      <c r="X147" s="74"/>
      <c r="Y147" s="74"/>
      <c r="Z147" s="74"/>
    </row>
    <row r="148" spans="12:26">
      <c r="L148" s="74"/>
      <c r="M148" s="74"/>
      <c r="N148" s="74"/>
      <c r="O148" s="74"/>
      <c r="P148" s="74"/>
      <c r="Q148" s="74"/>
      <c r="R148" s="74"/>
      <c r="S148" s="74"/>
      <c r="T148" s="74"/>
      <c r="U148" s="74"/>
      <c r="V148" s="74"/>
      <c r="W148" s="74"/>
      <c r="X148" s="74"/>
      <c r="Y148" s="74"/>
      <c r="Z148" s="74"/>
    </row>
    <row r="149" spans="12:26">
      <c r="L149" s="74"/>
      <c r="M149" s="74"/>
      <c r="N149" s="74"/>
      <c r="O149" s="74"/>
      <c r="P149" s="74"/>
      <c r="Q149" s="74"/>
      <c r="R149" s="74"/>
      <c r="S149" s="74"/>
      <c r="T149" s="74"/>
      <c r="U149" s="74"/>
      <c r="V149" s="74"/>
      <c r="W149" s="74"/>
      <c r="X149" s="74"/>
      <c r="Y149" s="74"/>
      <c r="Z149" s="74"/>
    </row>
    <row r="150" spans="12:26">
      <c r="L150" s="74"/>
      <c r="M150" s="74"/>
      <c r="N150" s="74"/>
      <c r="O150" s="74"/>
      <c r="P150" s="74"/>
      <c r="Q150" s="74"/>
      <c r="R150" s="74"/>
      <c r="S150" s="74"/>
      <c r="T150" s="74"/>
      <c r="U150" s="74"/>
      <c r="V150" s="74"/>
      <c r="W150" s="74"/>
      <c r="X150" s="74"/>
      <c r="Y150" s="74"/>
      <c r="Z150" s="74"/>
    </row>
    <row r="151" spans="12:26">
      <c r="L151" s="74"/>
      <c r="M151" s="74"/>
      <c r="N151" s="74"/>
      <c r="O151" s="74"/>
      <c r="P151" s="74"/>
      <c r="Q151" s="74"/>
      <c r="R151" s="74"/>
      <c r="S151" s="74"/>
      <c r="T151" s="74"/>
      <c r="U151" s="74"/>
      <c r="V151" s="74"/>
      <c r="W151" s="74"/>
      <c r="X151" s="74"/>
      <c r="Y151" s="74"/>
      <c r="Z151" s="74"/>
    </row>
    <row r="152" spans="12:26">
      <c r="L152" s="74"/>
      <c r="M152" s="74"/>
      <c r="N152" s="74"/>
      <c r="O152" s="74"/>
      <c r="P152" s="74"/>
      <c r="Q152" s="74"/>
      <c r="R152" s="74"/>
      <c r="S152" s="74"/>
      <c r="T152" s="74"/>
      <c r="U152" s="74"/>
      <c r="V152" s="74"/>
      <c r="W152" s="74"/>
      <c r="X152" s="74"/>
      <c r="Y152" s="74"/>
      <c r="Z152" s="74"/>
    </row>
    <row r="153" spans="12:26">
      <c r="L153" s="74"/>
      <c r="M153" s="74"/>
      <c r="N153" s="74"/>
      <c r="O153" s="74"/>
      <c r="P153" s="74"/>
      <c r="Q153" s="74"/>
      <c r="R153" s="74"/>
      <c r="S153" s="74"/>
      <c r="T153" s="74"/>
      <c r="U153" s="74"/>
      <c r="V153" s="74"/>
      <c r="W153" s="74"/>
      <c r="X153" s="74"/>
      <c r="Y153" s="74"/>
      <c r="Z153" s="74"/>
    </row>
    <row r="154" spans="12:26">
      <c r="L154" s="74"/>
      <c r="M154" s="74"/>
      <c r="N154" s="74"/>
      <c r="O154" s="74"/>
      <c r="P154" s="74"/>
      <c r="Q154" s="74"/>
      <c r="R154" s="74"/>
      <c r="S154" s="74"/>
      <c r="T154" s="74"/>
      <c r="U154" s="74"/>
      <c r="V154" s="74"/>
      <c r="W154" s="74"/>
      <c r="X154" s="74"/>
      <c r="Y154" s="74"/>
      <c r="Z154" s="74"/>
    </row>
    <row r="155" spans="12:26">
      <c r="L155" s="74"/>
      <c r="M155" s="74"/>
      <c r="N155" s="74"/>
      <c r="O155" s="74"/>
      <c r="P155" s="74"/>
      <c r="Q155" s="74"/>
      <c r="R155" s="74"/>
      <c r="S155" s="74"/>
      <c r="T155" s="74"/>
      <c r="U155" s="74"/>
      <c r="V155" s="74"/>
      <c r="W155" s="74"/>
      <c r="X155" s="74"/>
      <c r="Y155" s="74"/>
      <c r="Z155" s="74"/>
    </row>
    <row r="156" spans="12:26">
      <c r="L156" s="74"/>
      <c r="M156" s="74"/>
      <c r="N156" s="74"/>
      <c r="O156" s="74"/>
      <c r="P156" s="74"/>
      <c r="Q156" s="74"/>
      <c r="R156" s="74"/>
      <c r="S156" s="74"/>
      <c r="T156" s="74"/>
      <c r="U156" s="74"/>
      <c r="V156" s="74"/>
      <c r="W156" s="74"/>
      <c r="X156" s="74"/>
      <c r="Y156" s="74"/>
      <c r="Z156" s="74"/>
    </row>
    <row r="157" spans="12:26">
      <c r="L157" s="74"/>
      <c r="M157" s="74"/>
      <c r="N157" s="74"/>
      <c r="O157" s="74"/>
      <c r="P157" s="74"/>
      <c r="Q157" s="74"/>
      <c r="R157" s="74"/>
      <c r="S157" s="74"/>
      <c r="T157" s="74"/>
      <c r="U157" s="74"/>
      <c r="V157" s="74"/>
      <c r="W157" s="74"/>
      <c r="X157" s="74"/>
      <c r="Y157" s="74"/>
      <c r="Z157" s="74"/>
    </row>
    <row r="158" spans="12:26">
      <c r="L158" s="74"/>
      <c r="M158" s="74"/>
      <c r="N158" s="74"/>
      <c r="O158" s="74"/>
      <c r="P158" s="74"/>
      <c r="Q158" s="74"/>
      <c r="R158" s="74"/>
      <c r="S158" s="74"/>
      <c r="T158" s="74"/>
      <c r="U158" s="74"/>
      <c r="V158" s="74"/>
      <c r="W158" s="74"/>
      <c r="X158" s="74"/>
      <c r="Y158" s="74"/>
      <c r="Z158" s="74"/>
    </row>
    <row r="159" spans="12:26">
      <c r="L159" s="74"/>
      <c r="M159" s="74"/>
      <c r="N159" s="74"/>
      <c r="O159" s="74"/>
      <c r="P159" s="74"/>
      <c r="Q159" s="74"/>
      <c r="R159" s="74"/>
      <c r="S159" s="74"/>
      <c r="T159" s="74"/>
      <c r="U159" s="74"/>
      <c r="V159" s="74"/>
      <c r="W159" s="74"/>
      <c r="X159" s="74"/>
      <c r="Y159" s="74"/>
      <c r="Z159" s="74"/>
    </row>
    <row r="160" spans="12:26">
      <c r="L160" s="74"/>
      <c r="M160" s="74"/>
      <c r="N160" s="74"/>
      <c r="O160" s="74"/>
      <c r="P160" s="74"/>
      <c r="Q160" s="74"/>
      <c r="R160" s="74"/>
      <c r="S160" s="74"/>
      <c r="T160" s="74"/>
      <c r="U160" s="74"/>
      <c r="V160" s="74"/>
      <c r="W160" s="74"/>
      <c r="X160" s="74"/>
      <c r="Y160" s="74"/>
      <c r="Z160" s="74"/>
    </row>
  </sheetData>
  <phoneticPr fontId="12" type="noConversion"/>
  <pageMargins left="0.19685039370078741" right="0.19685039370078741" top="0.19685039370078741" bottom="0.19685039370078741" header="0.19685039370078741" footer="0.19685039370078741"/>
  <pageSetup paperSize="9" scale="61" orientation="portrait" r:id="rId1"/>
  <headerFooter alignWithMargins="0">
    <oddFooter>&amp;L&amp;"Arial,Regular"&amp;8Statistique des assurances sociales suisses, OFAS, Schweizerische Sozialversicherungsstatistik, BSV&amp;R&amp;"Times New Roman,Regular"&amp;F</oddFooter>
  </headerFooter>
  <rowBreaks count="1" manualBreakCount="1">
    <brk id="92" max="3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UV_AA_2.0</vt:lpstr>
      <vt:lpstr>UV_AA_2.1</vt:lpstr>
      <vt:lpstr>UV_AA_2.2</vt:lpstr>
      <vt:lpstr>UV_AA_2.0!Druckbereich</vt:lpstr>
      <vt:lpstr>UV_AA_2.1!Druckbereich</vt:lpstr>
      <vt:lpstr>UV_AA_2.2!Druckbereich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Solange</dc:creator>
  <cp:lastModifiedBy>Schüpbach Salome BSV</cp:lastModifiedBy>
  <cp:lastPrinted>2020-08-10T14:58:19Z</cp:lastPrinted>
  <dcterms:created xsi:type="dcterms:W3CDTF">2014-01-31T14:32:30Z</dcterms:created>
  <dcterms:modified xsi:type="dcterms:W3CDTF">2025-10-15T12:59:18Z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2025-04-23T13:52:07Z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fef1a38a-2849-450f-9734-32e5269807e0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