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Users/christianliesen/Sync/#_ZHAW_ISM/-d--Forschung/_Forschungsprojekte/--laufend-2020 Projekt IFI - Phase 2/05 Schlussbericht/"/>
    </mc:Choice>
  </mc:AlternateContent>
  <xr:revisionPtr revIDLastSave="0" documentId="13_ncr:1_{C90B7DFE-5DB9-8A4E-B3C7-ECF8E322CBE9}" xr6:coauthVersionLast="46" xr6:coauthVersionMax="46" xr10:uidLastSave="{00000000-0000-0000-0000-000000000000}"/>
  <bookViews>
    <workbookView xWindow="0" yWindow="500" windowWidth="38400" windowHeight="20960" xr2:uid="{00000000-000D-0000-FFFF-FFFF00000000}"/>
  </bookViews>
  <sheets>
    <sheet name="Aperçu" sheetId="10" r:id="rId1"/>
    <sheet name="Étape 1" sheetId="4" r:id="rId2"/>
    <sheet name="Étape 2" sheetId="5" r:id="rId3"/>
    <sheet name="Étape 3" sheetId="6" r:id="rId4"/>
    <sheet name="Étape 4" sheetId="7" r:id="rId5"/>
    <sheet name="Exemple FIAS" sheetId="2" r:id="rId6"/>
    <sheet name="Tableau 4 et 5 du rapport" sheetId="3" r:id="rId7"/>
    <sheet name="Correction de coûts" sheetId="11" r:id="rId8"/>
    <sheet name="Ecart salarial" sheetId="1" r:id="rId9"/>
    <sheet name="GSR" sheetId="13" r:id="rId10"/>
    <sheet name="FIAS" sheetId="14" r:id="rId11"/>
    <sheet name="FPA" sheetId="15" r:id="rId12"/>
    <sheet name="OMP" sheetId="16" r:id="rId13"/>
    <sheet name="TAFF" sheetId="17" r:id="rId14"/>
    <sheet name="OTAF" sheetId="18" r:id="rId15"/>
    <sheet name="UNIS" sheetId="19" r:id="rId16"/>
    <sheet name="CHUV" sheetId="20" r:id="rId17"/>
    <sheet name="FIVTI" sheetId="21" r:id="rId18"/>
    <sheet name="aaa" sheetId="22" r:id="rId1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6" i="22" l="1"/>
  <c r="G16" i="21"/>
  <c r="G16" i="20"/>
  <c r="G16" i="19"/>
  <c r="G16" i="18"/>
  <c r="G16" i="17"/>
  <c r="G16" i="16"/>
  <c r="G16" i="15"/>
  <c r="G16" i="14"/>
  <c r="G16" i="13"/>
  <c r="E24" i="11"/>
  <c r="I24" i="11"/>
  <c r="E23" i="11"/>
  <c r="I23" i="11"/>
  <c r="E22" i="11"/>
  <c r="I22" i="11" s="1"/>
  <c r="E21" i="11"/>
  <c r="E20" i="11"/>
  <c r="I20" i="11"/>
  <c r="G10" i="6"/>
  <c r="F10" i="6"/>
  <c r="G9" i="6"/>
  <c r="F9" i="6"/>
  <c r="G8" i="6"/>
  <c r="G7" i="6" s="1"/>
  <c r="F8" i="6"/>
  <c r="F7" i="6" s="1"/>
  <c r="AR95" i="3"/>
  <c r="AQ95" i="3"/>
  <c r="AR94" i="3"/>
  <c r="AQ94" i="3"/>
  <c r="AR93" i="3"/>
  <c r="AR92" i="3" s="1"/>
  <c r="AQ93" i="3"/>
  <c r="AQ92" i="3" s="1"/>
  <c r="AL54" i="3"/>
  <c r="AK54" i="3" s="1"/>
  <c r="AJ54" i="3"/>
  <c r="AL53" i="3"/>
  <c r="AK53" i="3"/>
  <c r="AJ53" i="3"/>
  <c r="G28" i="2"/>
</calcChain>
</file>

<file path=xl/sharedStrings.xml><?xml version="1.0" encoding="utf-8"?>
<sst xmlns="http://schemas.openxmlformats.org/spreadsheetml/2006/main" count="995" uniqueCount="333">
  <si>
    <t>FIAS</t>
  </si>
  <si>
    <t>erbrachte Leistungen pro Woche (über alle Kinder)</t>
  </si>
  <si>
    <t>Arbeits-stunden</t>
  </si>
  <si>
    <t>Personal-aufwand</t>
  </si>
  <si>
    <t>Total</t>
  </si>
  <si>
    <t>gesamtes Personal</t>
  </si>
  <si>
    <t>pädagogisch-therapeutisches Personal</t>
  </si>
  <si>
    <t>medizinisch-therapeutisches Personal</t>
  </si>
  <si>
    <t>anderes Personal</t>
  </si>
  <si>
    <t>Arbeit mit dem Kind</t>
  </si>
  <si>
    <r>
      <t xml:space="preserve">163 h 
</t>
    </r>
    <r>
      <rPr>
        <sz val="9"/>
        <color theme="1"/>
        <rFont val="Arial"/>
        <family val="2"/>
      </rPr>
      <t>(direkt erbrachte Stunden)</t>
    </r>
  </si>
  <si>
    <t>8'163 CHF</t>
  </si>
  <si>
    <t>Eltern, Kind nicht anwesend</t>
  </si>
  <si>
    <r>
      <t xml:space="preserve">anderes 
</t>
    </r>
    <r>
      <rPr>
        <sz val="9"/>
        <color theme="1"/>
        <rFont val="Arial"/>
        <family val="2"/>
      </rPr>
      <t>(weder Kind noch Eltern anwesend)</t>
    </r>
  </si>
  <si>
    <t>191 h</t>
  </si>
  <si>
    <t>8'988 CHF</t>
  </si>
  <si>
    <t>Infrastrukturkosten Total</t>
  </si>
  <si>
    <t>ð</t>
  </si>
  <si>
    <t>Abfragemaske Personalstamm im Erfassungsraster</t>
  </si>
  <si>
    <t>Person</t>
  </si>
  <si>
    <t>Berufskategorie</t>
  </si>
  <si>
    <t>Beschäftigungsart</t>
  </si>
  <si>
    <t>Anstellungs-grad</t>
  </si>
  <si>
    <t>Anstellungs-umfang IFI</t>
  </si>
  <si>
    <t>Jahressalär (Brutto)</t>
  </si>
  <si>
    <t>Stundenlohn (Brutto)</t>
  </si>
  <si>
    <t>Stundenein-satz IFI</t>
  </si>
  <si>
    <t>Eindeutiges Kürzel, um jede Person zu kenn-zeichnen</t>
  </si>
  <si>
    <t>Bitte wählen sie aus der Liste:
- pädagogisch-therapeutisches Personal
- pädagogisches Personal in Ausbildung
- medizinisch-therapeutisches Personal
- medizinisch-therapeutisches Personal in Ausbildung
- anderes Personal</t>
  </si>
  <si>
    <t>Bitte wählen sie aus der Liste und füllen Sie dann die gelb markierten Felder aus:
- fest angestellt
- zum Stundenansatz</t>
  </si>
  <si>
    <t>Bitte geben Sie den Anstellungs-grad in % an:</t>
  </si>
  <si>
    <t>Wie viel Anstellungs-grad ist für IFI vorgesehen:</t>
  </si>
  <si>
    <t xml:space="preserve">Bitte geben Sie das Jahres-salär inkl. Sozialabgaben und 13. Monats-lohn an: </t>
  </si>
  <si>
    <t>Bitte geben Sie den Stundenlohn inkl. Sozialabgaben sowie Ferien- und Feiertags-entschädigung an:</t>
  </si>
  <si>
    <r>
      <t>Bitte geben Sie an, wie viele Stunden</t>
    </r>
    <r>
      <rPr>
        <i/>
        <sz val="9"/>
        <rFont val="Arial"/>
        <family val="2"/>
      </rPr>
      <t xml:space="preserve"> pro Monat</t>
    </r>
    <r>
      <rPr>
        <i/>
        <sz val="9"/>
        <color theme="1"/>
        <rFont val="Arial"/>
        <family val="2"/>
      </rPr>
      <t xml:space="preserve"> die Person in IFI eingesetzt ist:</t>
    </r>
  </si>
  <si>
    <t>Salär für IFI</t>
  </si>
  <si>
    <t>Jahressalär für 100%</t>
  </si>
  <si>
    <t>abc</t>
  </si>
  <si>
    <t>zum Stundenansatz</t>
  </si>
  <si>
    <t>def</t>
  </si>
  <si>
    <t>pädagogisches Personal in Ausbildung</t>
  </si>
  <si>
    <t>fest angestellt</t>
  </si>
  <si>
    <r>
      <rPr>
        <b/>
        <u/>
        <sz val="10"/>
        <color rgb="FFFF0000"/>
        <rFont val="Arial"/>
        <family val="2"/>
      </rPr>
      <t>Schritt 1:</t>
    </r>
    <r>
      <rPr>
        <b/>
        <sz val="10"/>
        <color rgb="FFFF0000"/>
        <rFont val="Arial"/>
        <family val="2"/>
      </rPr>
      <t xml:space="preserve"> Berechnung personenspezifischer Stundenlohn (brutto) </t>
    </r>
  </si>
  <si>
    <t xml:space="preserve">entpsricht der Angabe </t>
  </si>
  <si>
    <t>30.00 CHF / h</t>
  </si>
  <si>
    <r>
      <rPr>
        <i/>
        <sz val="10"/>
        <color theme="1"/>
        <rFont val="Arial"/>
        <family val="2"/>
      </rPr>
      <t>mittels Nettojahresarbeitszeit:</t>
    </r>
    <r>
      <rPr>
        <sz val="10"/>
        <color theme="1"/>
        <rFont val="Arial"/>
        <family val="2"/>
      </rPr>
      <t xml:space="preserve"> 40'000 CHF / (60% x 1'880h) =</t>
    </r>
  </si>
  <si>
    <t>35.46 CHF / h</t>
  </si>
  <si>
    <t>Nettojahresabreitszeit ist von den Zentren erfargt worden; im Bsp. 1'880h).</t>
  </si>
  <si>
    <t>Abfragemaske Personaleinsatz einer typischen Arbeitswoche im Erfassungsraster</t>
  </si>
  <si>
    <t>Setting</t>
  </si>
  <si>
    <t>im Zentrum</t>
  </si>
  <si>
    <t>zu Hause</t>
  </si>
  <si>
    <t>telemedizinisch</t>
  </si>
  <si>
    <t>anderer Ort</t>
  </si>
  <si>
    <t xml:space="preserve">Bitte gleiches Kürzel wie im Personal-stamm </t>
  </si>
  <si>
    <t>per Telefon, Videokonferenz usw., keine Anwesenheit vor Ort</t>
  </si>
  <si>
    <t>z.B. in Schule, Kindergarten, Spielgruppe, Spielplatz, Öffentlichkeit</t>
  </si>
  <si>
    <t>Kind in der 1:1-Intervention</t>
  </si>
  <si>
    <t>2 h</t>
  </si>
  <si>
    <t>Kind im Gruppensetting (kein 1:1)</t>
  </si>
  <si>
    <t>1 h</t>
  </si>
  <si>
    <t>anderes (weder Kind noch Eltern anwesend)</t>
  </si>
  <si>
    <t>3 h</t>
  </si>
  <si>
    <t>4 h</t>
  </si>
  <si>
    <t>1h</t>
  </si>
  <si>
    <r>
      <rPr>
        <b/>
        <u/>
        <sz val="10"/>
        <color rgb="FFFF0000"/>
        <rFont val="Arial"/>
        <family val="2"/>
      </rPr>
      <t>Schritt 2:</t>
    </r>
    <r>
      <rPr>
        <b/>
        <sz val="10"/>
        <color rgb="FFFF0000"/>
        <rFont val="Arial"/>
        <family val="2"/>
      </rPr>
      <t xml:space="preserve"> Monetarsieriung des Personaleinsatzes:</t>
    </r>
    <r>
      <rPr>
        <i/>
        <sz val="10"/>
        <color rgb="FFFF0000"/>
        <rFont val="Arial"/>
        <family val="2"/>
      </rPr>
      <t xml:space="preserve"> Stunden werden mit dem personenspezifischen Stundenlohn (brutto) multipliziert.</t>
    </r>
  </si>
  <si>
    <t>2h x 30 CHF / h = 60 CHF</t>
  </si>
  <si>
    <t>30 CHF</t>
  </si>
  <si>
    <t>3h x 35.46 CHF / h = 106 CHF</t>
  </si>
  <si>
    <t>142 CHF</t>
  </si>
  <si>
    <t>71 CHF</t>
  </si>
  <si>
    <t>35 CHF</t>
  </si>
  <si>
    <t>106 CHF</t>
  </si>
  <si>
    <r>
      <rPr>
        <b/>
        <u/>
        <sz val="10"/>
        <color rgb="FFFF0000"/>
        <rFont val="Arial"/>
        <family val="2"/>
      </rPr>
      <t>Schritt 3:</t>
    </r>
    <r>
      <rPr>
        <b/>
        <sz val="10"/>
        <color rgb="FFFF0000"/>
        <rFont val="Arial"/>
        <family val="2"/>
      </rPr>
      <t xml:space="preserve"> Übertragung in zusammenfassende Tabelle</t>
    </r>
  </si>
  <si>
    <t>Monetarisierter Personaleinsatz wird nach Lesitungsart und Berufskategorie aufaddiert.</t>
  </si>
  <si>
    <t>Abfragemaske Infrastrukturkosten</t>
  </si>
  <si>
    <r>
      <rPr>
        <b/>
        <sz val="10"/>
        <color theme="1"/>
        <rFont val="Arial"/>
        <family val="2"/>
      </rPr>
      <t xml:space="preserve">Wir interessieren uns auch für den jährlichen Aufwand für materielle Infrastruktur </t>
    </r>
    <r>
      <rPr>
        <b/>
        <i/>
        <sz val="10"/>
        <color theme="1"/>
        <rFont val="Arial"/>
        <family val="2"/>
      </rPr>
      <t>anteilig</t>
    </r>
    <r>
      <rPr>
        <b/>
        <sz val="10"/>
        <color theme="1"/>
        <rFont val="Arial"/>
        <family val="2"/>
      </rPr>
      <t xml:space="preserve"> für </t>
    </r>
    <r>
      <rPr>
        <b/>
        <sz val="10"/>
        <rFont val="Arial"/>
        <family val="2"/>
      </rPr>
      <t>IFI.
Es genügen hier sehr grobe Angaben.</t>
    </r>
    <r>
      <rPr>
        <sz val="10"/>
        <color theme="1"/>
        <rFont val="Arial"/>
        <family val="2"/>
      </rPr>
      <t xml:space="preserve">
Unter Infrastruktur fallen:
- Gebäude und Räume (Abschreibungen oder Mietzins, </t>
    </r>
    <r>
      <rPr>
        <u/>
        <sz val="10"/>
        <color theme="1"/>
        <rFont val="Arial"/>
        <family val="2"/>
      </rPr>
      <t>keine</t>
    </r>
    <r>
      <rPr>
        <sz val="10"/>
        <color theme="1"/>
        <rFont val="Arial"/>
        <family val="2"/>
      </rPr>
      <t xml:space="preserve"> direkten Investitionskosten)
- Unterhalt
- Material 
- Technik
- Verpflegung
Sie können ein Total angeben oder detailliertere Angaben machen. Entsprechend der Erfolgsrechnung, Umlage der Gemeinkosten auf das IFI-Programm usw.: wie die Zahlen grad vorliegen. 
Nehmen Sie das letzte Bezugsjahr.</t>
    </r>
  </si>
  <si>
    <t>Die Kosten von materieller Infrastruktur belaufen sich beispielgebend auf jährlich:</t>
  </si>
  <si>
    <t xml:space="preserve">
TOTAL: 200'000</t>
  </si>
  <si>
    <r>
      <rPr>
        <b/>
        <u/>
        <sz val="10"/>
        <color rgb="FFFF0000"/>
        <rFont val="Arial"/>
        <family val="2"/>
      </rPr>
      <t>Schritt 4:</t>
    </r>
    <r>
      <rPr>
        <b/>
        <sz val="10"/>
        <color rgb="FFFF0000"/>
        <rFont val="Arial"/>
        <family val="2"/>
      </rPr>
      <t xml:space="preserve"> Berechnung der wöchentlichen Infrastrukturkosten</t>
    </r>
  </si>
  <si>
    <t>Infrastrukturkosten dividiert durch Anzahl Förderwochen</t>
  </si>
  <si>
    <t>pro Förderwoche (40 Wochen)</t>
  </si>
  <si>
    <t>200'000 : 40 =</t>
  </si>
  <si>
    <t>aaa</t>
  </si>
  <si>
    <t>ARES</t>
  </si>
  <si>
    <t>CHUV</t>
  </si>
  <si>
    <t>FIVTI</t>
  </si>
  <si>
    <t>GSR</t>
  </si>
  <si>
    <t>OMP</t>
  </si>
  <si>
    <t>OTAF</t>
  </si>
  <si>
    <t>TAFF</t>
  </si>
  <si>
    <t>UNIS</t>
  </si>
  <si>
    <t>k.A.</t>
  </si>
  <si>
    <t>50-60</t>
  </si>
  <si>
    <t>sup.</t>
  </si>
  <si>
    <t>alle</t>
  </si>
  <si>
    <t>Min.</t>
  </si>
  <si>
    <t>Max.</t>
  </si>
  <si>
    <t>FPA</t>
  </si>
  <si>
    <t xml:space="preserve">  GSR &gt;&gt;</t>
  </si>
  <si>
    <t xml:space="preserve">  FPA &gt;&gt;</t>
  </si>
  <si>
    <t xml:space="preserve">&lt;&lt; FIAS  </t>
  </si>
  <si>
    <t xml:space="preserve">&lt;&lt; FIVTI  </t>
  </si>
  <si>
    <t xml:space="preserve">  aaa &gt;&gt;</t>
  </si>
  <si>
    <t xml:space="preserve">&lt;&lt; CHUV  </t>
  </si>
  <si>
    <t xml:space="preserve">  FIVTI &gt;&gt;</t>
  </si>
  <si>
    <t xml:space="preserve">&lt;&lt; UNIS  </t>
  </si>
  <si>
    <t xml:space="preserve">  CHUV &gt;&gt;</t>
  </si>
  <si>
    <t xml:space="preserve">&lt;&lt; OTAF  </t>
  </si>
  <si>
    <t xml:space="preserve">  UNIS &gt;&gt;</t>
  </si>
  <si>
    <t xml:space="preserve">&lt;&lt; TAFF  </t>
  </si>
  <si>
    <t xml:space="preserve">  OTAF &gt;&gt;</t>
  </si>
  <si>
    <t xml:space="preserve">&lt;&lt; OMP  </t>
  </si>
  <si>
    <t xml:space="preserve">  TAFF &gt;&gt;</t>
  </si>
  <si>
    <t xml:space="preserve">&lt;&lt; FPA  </t>
  </si>
  <si>
    <t xml:space="preserve">  OMP &gt;&gt;</t>
  </si>
  <si>
    <t xml:space="preserve">&lt;&lt; GSR  </t>
  </si>
  <si>
    <r>
      <t xml:space="preserve">2.5 + 5.7 + 9.6 = </t>
    </r>
    <r>
      <rPr>
        <b/>
        <u/>
        <sz val="10"/>
        <color theme="0"/>
        <rFont val="Arial"/>
        <family val="2"/>
      </rPr>
      <t>17.8</t>
    </r>
  </si>
  <si>
    <t>UNIS (inkl. ARES)</t>
  </si>
  <si>
    <t>57 ± 24</t>
  </si>
  <si>
    <t xml:space="preserve">11–99 </t>
  </si>
  <si>
    <t xml:space="preserve">30–173 </t>
  </si>
  <si>
    <t>81 ± 33</t>
  </si>
  <si>
    <t xml:space="preserve">58–147 </t>
  </si>
  <si>
    <t xml:space="preserve"> 101 ± 32 </t>
  </si>
  <si>
    <t>Min.**</t>
  </si>
  <si>
    <t>30.00 CHF/h</t>
  </si>
  <si>
    <t>35.46 CHF/h</t>
  </si>
  <si>
    <t>2h × 30 CHF/h = 60 CHF</t>
  </si>
  <si>
    <t>3h × 35.46 CHF/h = 106 CHF</t>
  </si>
  <si>
    <t>200'000 ÷ 40 =</t>
  </si>
  <si>
    <r>
      <t xml:space="preserve">  50 ÷ 20 = </t>
    </r>
    <r>
      <rPr>
        <b/>
        <sz val="10"/>
        <color theme="1"/>
        <rFont val="Arial"/>
        <family val="2"/>
      </rPr>
      <t>2.5</t>
    </r>
  </si>
  <si>
    <r>
      <t xml:space="preserve">113 ÷ 20 = </t>
    </r>
    <r>
      <rPr>
        <b/>
        <sz val="10"/>
        <color theme="1"/>
        <rFont val="Arial"/>
        <family val="2"/>
      </rPr>
      <t>5.7</t>
    </r>
  </si>
  <si>
    <r>
      <t xml:space="preserve">191 ÷ 20 = </t>
    </r>
    <r>
      <rPr>
        <b/>
        <sz val="10"/>
        <color theme="1"/>
        <rFont val="Arial"/>
        <family val="2"/>
      </rPr>
      <t>9.6</t>
    </r>
  </si>
  <si>
    <r>
      <t xml:space="preserve">25 ÷ 20 = </t>
    </r>
    <r>
      <rPr>
        <b/>
        <sz val="10"/>
        <color theme="1"/>
        <rFont val="Arial"/>
        <family val="2"/>
      </rPr>
      <t>1.3</t>
    </r>
  </si>
  <si>
    <r>
      <t xml:space="preserve">22 ÷ 20 = </t>
    </r>
    <r>
      <rPr>
        <b/>
        <sz val="10"/>
        <color theme="1"/>
        <rFont val="Arial"/>
        <family val="2"/>
      </rPr>
      <t>1.1</t>
    </r>
  </si>
  <si>
    <r>
      <t xml:space="preserve">  3 ÷ 20 = </t>
    </r>
    <r>
      <rPr>
        <b/>
        <sz val="10"/>
        <color theme="1"/>
        <rFont val="Arial"/>
        <family val="2"/>
      </rPr>
      <t>0.2</t>
    </r>
  </si>
  <si>
    <r>
      <t xml:space="preserve">44 ÷ 20 = </t>
    </r>
    <r>
      <rPr>
        <b/>
        <sz val="10"/>
        <color theme="1"/>
        <rFont val="Arial"/>
        <family val="2"/>
      </rPr>
      <t>2.2</t>
    </r>
  </si>
  <si>
    <r>
      <t xml:space="preserve">65 ÷ 20 = </t>
    </r>
    <r>
      <rPr>
        <b/>
        <sz val="10"/>
        <color theme="1"/>
        <rFont val="Arial"/>
        <family val="2"/>
      </rPr>
      <t>3.3</t>
    </r>
  </si>
  <si>
    <r>
      <t xml:space="preserve">  4 ÷ 20 = </t>
    </r>
    <r>
      <rPr>
        <b/>
        <sz val="10"/>
        <color theme="1"/>
        <rFont val="Arial"/>
        <family val="2"/>
      </rPr>
      <t>0.2</t>
    </r>
  </si>
  <si>
    <r>
      <t xml:space="preserve">83 ÷ 20 = </t>
    </r>
    <r>
      <rPr>
        <b/>
        <sz val="10"/>
        <color theme="1"/>
        <rFont val="Arial"/>
        <family val="2"/>
      </rPr>
      <t>4.2</t>
    </r>
  </si>
  <si>
    <r>
      <t xml:space="preserve">61 ÷ 20 = </t>
    </r>
    <r>
      <rPr>
        <b/>
        <sz val="10"/>
        <color theme="1"/>
        <rFont val="Arial"/>
        <family val="2"/>
      </rPr>
      <t>3.1</t>
    </r>
  </si>
  <si>
    <r>
      <t xml:space="preserve">47 ÷ 20 = </t>
    </r>
    <r>
      <rPr>
        <b/>
        <sz val="10"/>
        <color theme="1"/>
        <rFont val="Arial"/>
        <family val="2"/>
      </rPr>
      <t>2.4</t>
    </r>
  </si>
  <si>
    <r>
      <t xml:space="preserve">(82 + 108 +105) ÷ 3 = </t>
    </r>
    <r>
      <rPr>
        <b/>
        <sz val="10"/>
        <color theme="1"/>
        <rFont val="Arial"/>
        <family val="2"/>
      </rPr>
      <t>98.33</t>
    </r>
  </si>
  <si>
    <r>
      <t xml:space="preserve">(82 ÷ 170 + 108 ÷ 138 + 105 ÷ 125) ÷ 3 × 111 = </t>
    </r>
    <r>
      <rPr>
        <b/>
        <sz val="10"/>
        <color theme="1"/>
        <rFont val="Arial"/>
        <family val="2"/>
      </rPr>
      <t>77.88</t>
    </r>
  </si>
  <si>
    <t>Nombre de places</t>
  </si>
  <si>
    <t>Personnel</t>
  </si>
  <si>
    <t>Nombre de personnes</t>
  </si>
  <si>
    <t>Taux d’occupation</t>
  </si>
  <si>
    <t xml:space="preserve">Frais de personnel </t>
  </si>
  <si>
    <t>Salaire annuel (brut, poste à 100 %)</t>
  </si>
  <si>
    <t>Personnel pédagogique</t>
  </si>
  <si>
    <t>Dont personnel en formation</t>
  </si>
  <si>
    <t>Personnel médico-thérapeutique</t>
  </si>
  <si>
    <t>Personnel d’autres catégories</t>
  </si>
  <si>
    <t>Total des coûts d’infrastructure</t>
  </si>
  <si>
    <t>Par semaine d'intervention</t>
  </si>
  <si>
    <t>GSR: Données cadres, personnel et coûts d'infrastructure</t>
  </si>
  <si>
    <t>retour à l'aperçu</t>
  </si>
  <si>
    <t>FIAS: Données cadres, personnel et coûts d'infrastructure</t>
  </si>
  <si>
    <t>FPA: Données cadres, personnel et coûts d'infrastructure</t>
  </si>
  <si>
    <t>OMP: Données cadres, personnel et coûts d'infrastructure</t>
  </si>
  <si>
    <t>TAFF: Données cadres, personnel et coûts d'infrastructure</t>
  </si>
  <si>
    <t>OTAF: Données cadres, personnel et coûts d'infrastructure</t>
  </si>
  <si>
    <t>UNIS: Données cadres, personnel et coûts d'infrastructure</t>
  </si>
  <si>
    <t>CHUV: Données cadres, personnel et coûts d'infrastructure</t>
  </si>
  <si>
    <t>aaa: Données cadres, personnel et coûts d'infrastructure</t>
  </si>
  <si>
    <t>Par semaine d'intervention (44 sem.)</t>
  </si>
  <si>
    <t>Par semaine d'intervention (47 sem.)</t>
  </si>
  <si>
    <t>Par semaine d'intervention sem.</t>
  </si>
  <si>
    <t>Par semaine d'intervention (42 sem.)</t>
  </si>
  <si>
    <t>Par semaine d'intervention (40 sem.)</t>
  </si>
  <si>
    <t>Par semaine d'intervention (45 sem.)</t>
  </si>
  <si>
    <t>Prestations par semaine (pour l’ensemble des enfants)</t>
  </si>
  <si>
    <t>Heures de travail</t>
  </si>
  <si>
    <t>Frais de personnel</t>
  </si>
  <si>
    <t>Travail avec l’enfant</t>
  </si>
  <si>
    <t>Travail avec les parents, 
enfant absent</t>
  </si>
  <si>
    <r>
      <rPr>
        <sz val="10"/>
        <color theme="1"/>
        <rFont val="Arial"/>
        <family val="2"/>
      </rPr>
      <t>Autre
(ni l’enfant ni les parents ne sont présents)</t>
    </r>
  </si>
  <si>
    <t>Ensemble du personnel</t>
  </si>
  <si>
    <t>Personnel pédago-thérapeutique</t>
  </si>
  <si>
    <t>vers le haut de cette page</t>
  </si>
  <si>
    <t>L'écart salarial</t>
  </si>
  <si>
    <t>Correction du coûts</t>
  </si>
  <si>
    <t>Exemple FIAS</t>
  </si>
  <si>
    <t>Tableau 4 et 5 du rapport</t>
  </si>
  <si>
    <t>Cette annexe comprend trois parties :</t>
  </si>
  <si>
    <t>FIVTI: Données cadres, personnel et coûts d'infrastructure</t>
  </si>
  <si>
    <t xml:space="preserve">  Exemple FIAS &gt;&gt;</t>
  </si>
  <si>
    <t xml:space="preserve">&lt;&lt; Exemple FIAS  </t>
  </si>
  <si>
    <t xml:space="preserve">&lt;&lt; Correction de coûts  </t>
  </si>
  <si>
    <t>Personne</t>
  </si>
  <si>
    <t>Catégorie professionnelle</t>
  </si>
  <si>
    <t>Type d’occupation</t>
  </si>
  <si>
    <t>Salaire annuel (brut)</t>
  </si>
  <si>
    <t>Salaire horaire (brut)</t>
  </si>
  <si>
    <t>Un sigle par personne pour faciliter l’identification</t>
  </si>
  <si>
    <t>À choisir parmi la liste suivante :
- Personnel pédago-thérapeutique
- Personnel pédagogique en formation
- Personnel médico-thérapeutique
- Personnel médico-thérapeutique en formation
- Personnel d’autres catégories</t>
  </si>
  <si>
    <t>À choisir parmi la liste suivante avant de remplir les champs en jaune :
- emploi fixe
- taux horaire</t>
  </si>
  <si>
    <t>Indiquez le taux d’occupation en % :</t>
  </si>
  <si>
    <t xml:space="preserve">Indiquez le salaire annuel (y c. cotisations sociales et treizième mois) : </t>
  </si>
  <si>
    <t>Indiquez le salaire horaire (y c. cotisations sociales et indemnités pour jours de vacances et jours fériés) :</t>
  </si>
  <si>
    <t>Personnel pédagogique en formation</t>
  </si>
  <si>
    <t>Taux horaire</t>
  </si>
  <si>
    <t>Emploi fixe</t>
  </si>
  <si>
    <t xml:space="preserve">Correspond aux données </t>
  </si>
  <si>
    <t>calculé: 40'000 CHF ÷ (60% × 1'880 h) =</t>
  </si>
  <si>
    <t>Étape 1</t>
  </si>
  <si>
    <t>Étape 2</t>
  </si>
  <si>
    <t>Étape 3</t>
  </si>
  <si>
    <t>Étape 4</t>
  </si>
  <si>
    <t xml:space="preserve">  Étape 2 &gt;&gt;</t>
  </si>
  <si>
    <t xml:space="preserve">&lt;&lt; Étape 1  </t>
  </si>
  <si>
    <t xml:space="preserve">  Étape 3 &gt;&gt;</t>
  </si>
  <si>
    <t xml:space="preserve">&lt;&lt; Étape 2  </t>
  </si>
  <si>
    <t xml:space="preserve">  Étape 4 &gt;&gt;</t>
  </si>
  <si>
    <t xml:space="preserve">&lt;&lt; Étape 3  </t>
  </si>
  <si>
    <t xml:space="preserve">&lt;&lt; Étape 4  </t>
  </si>
  <si>
    <t>Contexte</t>
  </si>
  <si>
    <t>Au centre</t>
  </si>
  <si>
    <t>À domicile</t>
  </si>
  <si>
    <t>À distance</t>
  </si>
  <si>
    <t>Autre</t>
  </si>
  <si>
    <t xml:space="preserve">Même sigle que dans le tableau relatif au personnel </t>
  </si>
  <si>
    <t>Par téléphone, vidéoconférence, etc. : pas de présence sur place</t>
  </si>
  <si>
    <t>P. ex. à l’école, à l’école enfantine, dans un groupe de jeu, sur une aire de jeux ou dans un lieu public</t>
  </si>
  <si>
    <t>Personne_1</t>
  </si>
  <si>
    <t>Personne_2</t>
  </si>
  <si>
    <t>Enfant en intervention individuelle</t>
  </si>
  <si>
    <t>Enfant dans un groupe 
(pas d’intervention individuelle)</t>
  </si>
  <si>
    <t>Travail avec les parents, enfant absent</t>
  </si>
  <si>
    <t>Autre (ni l’enfant ni les parents 
ne sont présents)</t>
  </si>
  <si>
    <t xml:space="preserve">Interventions du personnel exprimées en valeurs monétaires et additionnées selon le type de prestation et la catégorie professionnelle			</t>
  </si>
  <si>
    <t>Les coûts de l'infrastructure matérielle exemplaires annuels sont :</t>
  </si>
  <si>
    <t xml:space="preserve">
TOTAL : 200'000</t>
  </si>
  <si>
    <t>Coûts d'infrastructure divisés par le nombre de semaines d'intervention</t>
  </si>
  <si>
    <t>Données additionnées</t>
  </si>
  <si>
    <t>Infrastructure d’après la fiche de présentation FIAS</t>
  </si>
  <si>
    <t>Marche à suivre, tableaux 4 et 5 prestations par semaine d'intervention et coûts par enfant</t>
  </si>
  <si>
    <t>Tableau 4 (p. 10s.)</t>
  </si>
  <si>
    <r>
      <t xml:space="preserve">  Directement :  
  8'163 CHF ÷ 163 h = </t>
    </r>
    <r>
      <rPr>
        <b/>
        <sz val="10"/>
        <color theme="1"/>
        <rFont val="Arial"/>
        <family val="2"/>
      </rPr>
      <t>50</t>
    </r>
    <r>
      <rPr>
        <sz val="10"/>
        <color theme="1"/>
        <rFont val="Arial"/>
        <family val="2"/>
      </rPr>
      <t xml:space="preserve"> </t>
    </r>
    <r>
      <rPr>
        <b/>
        <sz val="10"/>
        <color theme="1"/>
        <rFont val="Arial"/>
        <family val="2"/>
      </rPr>
      <t xml:space="preserve">CHF/h </t>
    </r>
  </si>
  <si>
    <t>autre</t>
  </si>
  <si>
    <t>péd.</t>
  </si>
  <si>
    <t>méd.</t>
  </si>
  <si>
    <r>
      <t xml:space="preserve">  autre : 
  8'988 CHF ÷ 163 h = </t>
    </r>
    <r>
      <rPr>
        <b/>
        <sz val="10"/>
        <color theme="1"/>
        <rFont val="Arial"/>
        <family val="2"/>
      </rPr>
      <t>55 CHF/h</t>
    </r>
    <r>
      <rPr>
        <sz val="10"/>
        <color theme="1"/>
        <rFont val="Arial"/>
        <family val="2"/>
      </rPr>
      <t xml:space="preserve"> </t>
    </r>
  </si>
  <si>
    <r>
      <t xml:space="preserve">  Infrastructure :
  4'043 CHF ÷ 163 h = </t>
    </r>
    <r>
      <rPr>
        <b/>
        <sz val="10"/>
        <color theme="1"/>
        <rFont val="Arial"/>
        <family val="2"/>
      </rPr>
      <t>25 CHF/h</t>
    </r>
  </si>
  <si>
    <r>
      <t xml:space="preserve">  130 CHF/h × 8.2 h/enfant  = </t>
    </r>
    <r>
      <rPr>
        <b/>
        <u/>
        <sz val="10"/>
        <color theme="0"/>
        <rFont val="Arial"/>
        <family val="2"/>
      </rPr>
      <t>1'066 CHF/sem.</t>
    </r>
  </si>
  <si>
    <r>
      <t xml:space="preserve">  1'066 CHF/Wo. × 47 Wo. = </t>
    </r>
    <r>
      <rPr>
        <b/>
        <u/>
        <sz val="10"/>
        <color theme="0"/>
        <rFont val="Arial"/>
        <family val="2"/>
      </rPr>
      <t>50'102 CHF/an</t>
    </r>
  </si>
  <si>
    <t>Travail direct avec l’enfant</t>
  </si>
  <si>
    <t>Travail direct avec les parents</t>
  </si>
  <si>
    <t>Autres activités liées à l’intervention</t>
  </si>
  <si>
    <t>Personne_3</t>
  </si>
  <si>
    <t>Personne_4</t>
  </si>
  <si>
    <t>Personne_5</t>
  </si>
  <si>
    <t>Personne_6</t>
  </si>
  <si>
    <t>Personnel médico-thérapeutique en formation</t>
  </si>
  <si>
    <t>Personnel d'autres catégories</t>
  </si>
  <si>
    <t xml:space="preserve">
Coûts d’une heure de travail</t>
  </si>
  <si>
    <t>Minimum–maximum, en CHF</t>
  </si>
  <si>
    <t xml:space="preserve">Moyenne ± déviation standard, en CHF </t>
  </si>
  <si>
    <t>Médiane, en CHF</t>
  </si>
  <si>
    <t>Quartile 1, en CHF</t>
  </si>
  <si>
    <t>Quartile 3, en CHF</t>
  </si>
  <si>
    <t>Mesures de pédagogie spécialisée dans le domaine préscolaire</t>
  </si>
  <si>
    <t>Total :</t>
  </si>
  <si>
    <r>
      <t xml:space="preserve">
163 h ÷ 20 enfants  = </t>
    </r>
    <r>
      <rPr>
        <b/>
        <u/>
        <sz val="10"/>
        <color theme="1"/>
        <rFont val="Arial"/>
        <family val="2"/>
      </rPr>
      <t>8.2 h/enfant</t>
    </r>
  </si>
  <si>
    <r>
      <t xml:space="preserve">
191 h ÷ 20 enfants  =</t>
    </r>
    <r>
      <rPr>
        <b/>
        <sz val="10"/>
        <color theme="1"/>
        <rFont val="Arial"/>
        <family val="2"/>
      </rPr>
      <t xml:space="preserve"> </t>
    </r>
    <r>
      <rPr>
        <b/>
        <u/>
        <sz val="10"/>
        <color theme="1"/>
        <rFont val="Arial"/>
        <family val="2"/>
      </rPr>
      <t>9.6 h/enfant</t>
    </r>
  </si>
  <si>
    <t>explique la procédure d'estimation des coûts corrigés et donne un exemple et les tableaux 4 et 5 du rapport</t>
  </si>
  <si>
    <t>donne un aperçu des données cadres, des effectifs, du déploiement et des dépenses ainsi que des coûts d'infrastructure pour chaque centre.</t>
  </si>
  <si>
    <t>Volume d’occupation pour IPI</t>
  </si>
  <si>
    <t>Taux horaire pour IPI</t>
  </si>
  <si>
    <t>Part du taux d’occupation réservée à l'IPI :</t>
  </si>
  <si>
    <t>Indiquez le nombre d’heures par mois consacrées à l'IPI :</t>
  </si>
  <si>
    <t>Temps de travail annuel net : 1'880 h (selon indication du prestataire IPI, exemple)</t>
  </si>
  <si>
    <t xml:space="preserve">  Tableaux &gt;&gt;</t>
  </si>
  <si>
    <t xml:space="preserve">Nombre d’heures communiqué         
divisé par           
nombre d’enfants en intervention					
							</t>
  </si>
  <si>
    <r>
      <t xml:space="preserve">Frais de personnel
divisés par
nombre d’heures </t>
    </r>
    <r>
      <rPr>
        <i/>
        <u/>
        <sz val="10"/>
        <color theme="1"/>
        <rFont val="Arial"/>
        <family val="2"/>
      </rPr>
      <t>d'intervention directe</t>
    </r>
  </si>
  <si>
    <r>
      <t xml:space="preserve"> </t>
    </r>
    <r>
      <rPr>
        <b/>
        <sz val="10"/>
        <color theme="0"/>
        <rFont val="Arial"/>
        <family val="2"/>
      </rPr>
      <t xml:space="preserve">COÛTS COMPLETS </t>
    </r>
    <r>
      <rPr>
        <sz val="10"/>
        <color theme="0"/>
        <rFont val="Arial"/>
        <family val="2"/>
      </rPr>
      <t xml:space="preserve">       = </t>
    </r>
    <r>
      <rPr>
        <b/>
        <u/>
        <sz val="10"/>
        <color theme="0"/>
        <rFont val="Arial"/>
        <family val="2"/>
      </rPr>
      <t>130 CHF/h</t>
    </r>
  </si>
  <si>
    <t>"Coût total d’une heure d'intervention directe multiplié par
le nombre d’heures 'intervention directe par enfant</t>
  </si>
  <si>
    <t>Les taux horaires corrigés ont été utilisés pour recalculer l'étape 2 et les suivantes (sans l'étape 4, car les taux horaires de l'enquête cantonale comprennent les coûts de fonctionnement et de matériel pour une heure de travail).</t>
  </si>
  <si>
    <t>Les diagrammes montrent les différences dans les coûts d'une heure de travail (y compris la part de l'infrastructure) pour chaque catégorie professionnelle. Les centres sont présentés sous forme anonyme sur l'axe des abscisses.</t>
  </si>
  <si>
    <t>* Les données du budget sont arrondies à la dizaine de milliers la plus proche par catégorie professionnelle de personnel pédagogique-thérapeutique et médico-thérapeutique</t>
  </si>
  <si>
    <t>* sur la base des données budgétaires (arrondis à 10 000 CHF) par catégorie professionnelle (personnel pédagogique-thérapeutique et médico-thérapeutique)</t>
  </si>
  <si>
    <t>* Les données relatives aux effectifs concernent 18 cas supervisés au cours de la semaine considérée. Au cours de cette semaine, 29 familles supplémentaires ont bénéficié d'une intervention. Les données sur le nombre de personnes, la charge de travail totale et les coûts totaux de personnel sont des extrapolations estimées sur la base des 18 cas supervisés. 
** Le minimum est de 0 franc, car une personne travaille sans rémunération.</t>
  </si>
  <si>
    <t xml:space="preserve">Note: Les données concernent 18 cas supervisés au cours de la semaine considérée. Au cours de cette semaine, 29 familles supplémentaires ont bénéficié d'une intervention. On a procédé à une estimation pour toutes les familles sur la base des 18 cas supervisés. </t>
  </si>
  <si>
    <t>Ecart salarial</t>
  </si>
  <si>
    <t xml:space="preserve"> Ecart salarial &gt;&gt;</t>
  </si>
  <si>
    <t>Masque pour l'effectif du personnel dans la grille de saisie des données</t>
  </si>
  <si>
    <t>Correction du salaire horaire sur la base du sondage effectué auprès des cantons sur les coûts des mesures d'éducation précoce (v. tableau 3, p. 8 du rapport)</t>
  </si>
  <si>
    <t>c) Masque de saisie: Coûts de l'infrastructure</t>
  </si>
  <si>
    <r>
      <rPr>
        <b/>
        <sz val="10"/>
        <color theme="1"/>
        <rFont val="Arial"/>
        <family val="2"/>
      </rPr>
      <t xml:space="preserve">Nous sommes également intéressés par les dépenses annuelles en infrastructures matérielles proportionnelles pour les IPI.
Des informations très sommaires suffisent ici.
</t>
    </r>
    <r>
      <rPr>
        <sz val="10"/>
        <color theme="1"/>
        <rFont val="Arial"/>
        <family val="2"/>
      </rPr>
      <t>L'infrastructure comprend :
- Bâtiments et locaux (amortissement ou loyer, pas de coûts d'investissement direct)
- Entretien
- Matériel
- Technologie
- Restauration
Vous pouvez entrer un total ou fournir des informations plus détaillées – en fonction du compte de profits et pertes, l'imputation des coûts généraux au programme IPI, etc. – Prenez les chiffres que vous avez à disposition.
Prenez la dernière année de référence.</t>
    </r>
  </si>
  <si>
    <t>Tableau  intermédiaire FIAS</t>
  </si>
  <si>
    <t>GSR: Tableau intermédiaire</t>
  </si>
  <si>
    <t>FIAS: Tableau intermédiaire</t>
  </si>
  <si>
    <t>FPA: Tableau intermédiaire</t>
  </si>
  <si>
    <t>OMP: Tableau intermédiaire</t>
  </si>
  <si>
    <t>TAFF: Tableau intermédiaire</t>
  </si>
  <si>
    <t>OTAF: Tableau intermédiaire</t>
  </si>
  <si>
    <t>UNIS: Tableau intermédiaire</t>
  </si>
  <si>
    <t>CHUV: Tableau intermédiaire</t>
  </si>
  <si>
    <t>FIVTI: Tableau intermédiaire</t>
  </si>
  <si>
    <t>aaa: Tableau intermédiaire</t>
  </si>
  <si>
    <t xml:space="preserve">b) Masque de saisie: déploiment du personnel  au cours d'une semaine type idéale </t>
  </si>
  <si>
    <t>a) Masque de saisie: effectif du personnel pour l'IPI</t>
  </si>
  <si>
    <t>Annexe au rapport IPI, phase 2 (19.02.2021)</t>
  </si>
  <si>
    <t xml:space="preserve">décrit comment les données des offres IPI ont été collectées et comment leurs coûts actuels ont été calculés. </t>
  </si>
  <si>
    <t xml:space="preserve">Annexe B) Coûts IPI corrigés </t>
  </si>
  <si>
    <t xml:space="preserve">Annexe A) Coûts IPI recensés  </t>
  </si>
  <si>
    <t>Annexe B)  Coûts IPI corrigés</t>
  </si>
  <si>
    <t>Annexe C) Données de base ajustées</t>
  </si>
  <si>
    <t>Annexe C) données de base corrigées</t>
  </si>
  <si>
    <r>
      <rPr>
        <b/>
        <sz val="10"/>
        <color theme="1"/>
        <rFont val="Arial"/>
        <family val="2"/>
      </rPr>
      <t>Dans la grille de saisie des données, ont été demandés</t>
    </r>
    <r>
      <rPr>
        <sz val="10"/>
        <color theme="1"/>
        <rFont val="Arial"/>
        <family val="2"/>
      </rPr>
      <t xml:space="preserve">
  a) les niveaux d'effectifs, 
  b) le déploiement du personnel d'une semaine type d'IPI, et
  c) les coûts d'infrastructure
 des offres d'IPI. 
Un salaire horaire (brut) a été calculé à partir des informations contenues dans la fiche du personnel. Grâce à ce salaire horaire,</t>
    </r>
    <r>
      <rPr>
        <b/>
        <sz val="10"/>
        <color theme="1"/>
        <rFont val="Arial"/>
        <family val="2"/>
      </rPr>
      <t xml:space="preserve"> le déploiement du personnel pour une semaine typique de l'IPI a été monétarisé.</t>
    </r>
    <r>
      <rPr>
        <sz val="10"/>
        <color theme="1"/>
        <rFont val="Arial"/>
        <family val="2"/>
      </rPr>
      <t xml:space="preserve"> Les coûts d'infrastructure ont également été affectés à une semaine d'IPI. 
Les masques de la grille de saisie des données qui ont été remplis par les centres et la procédure sont présentés à titre d'exemple dans les feuilles de calcul Étape 1 à Étape 4.									</t>
    </r>
  </si>
  <si>
    <r>
      <t xml:space="preserve">Après les étapes 1 à 4, pour chaque offre d'IPI on peut calculer: 
  a) les </t>
    </r>
    <r>
      <rPr>
        <b/>
        <sz val="10"/>
        <color theme="1"/>
        <rFont val="Arial"/>
        <family val="2"/>
      </rPr>
      <t>coûts complets</t>
    </r>
    <r>
      <rPr>
        <sz val="10"/>
        <color theme="1"/>
        <rFont val="Arial"/>
        <family val="2"/>
      </rPr>
      <t xml:space="preserve"> dans le tableau 4 (cf. pages 10s. du rapport),
  b) les </t>
    </r>
    <r>
      <rPr>
        <b/>
        <sz val="10"/>
        <color theme="1"/>
        <rFont val="Arial"/>
        <family val="2"/>
      </rPr>
      <t>prestations dispensées par semaine d'intervention</t>
    </r>
    <r>
      <rPr>
        <sz val="10"/>
        <color theme="1"/>
        <rFont val="Arial"/>
        <family val="2"/>
      </rPr>
      <t xml:space="preserve"> dans les tableaux 4 et 5 (cf. pages 10s., 13s.)
  c) et à partir de là, </t>
    </r>
    <r>
      <rPr>
        <b/>
        <sz val="10"/>
        <color theme="1"/>
        <rFont val="Arial"/>
        <family val="2"/>
      </rPr>
      <t>les coûts par enfant</t>
    </r>
    <r>
      <rPr>
        <sz val="10"/>
        <color theme="1"/>
        <rFont val="Arial"/>
        <family val="2"/>
      </rPr>
      <t xml:space="preserve"> dans le tableau 4 (cf. page 10s.)
La procédure est illustrée dans les feuilles de calcul « Exemple FIAS » et « Tableaux 4 et 5 du rapport » en utilisant l'exemple du centre FIAS et s'applique de la même façon aux autres centres.
Les chiffres mis en évidence en gras se trouvent dans les tableaux 4 et 5 du rapport.
Les dépenses obligatoires en dehors du centre du tableau 4 ont été demandées directement. Ainsi, aucun calcul n'est disponible.</t>
    </r>
  </si>
  <si>
    <t xml:space="preserve">Afin d'estimer de manière hypothétique le niveau des coûts attendus à l'avenir, les salaires horaires du personnel ont été ajustés conformément à une enquête cantonale du Centre suisse de pédagogie spécialisée (CSPS) sur les coûts des mesures éducatives spéciales dans le secteur de la petite enfance aux coûts de l'éducation précoce spécialisés, de la logopédie et de la psychomotricité et au taux horaire pour l'ergothérapie (cf. tableau 3 du rapport, p. 9).
Des approches différentes ont été adoptées pour chaque catégorie professionnelle – personnel pédagogique-thérapeutique et personnel médico-thérapeutique : 
  a) Les taux horaires du personnel pédagogique-thérapeutique ont été comparés aux coûts médians pour 1 heure de temps de travail selon l'enquête cantonale.
  b) La référence pour les taux horaires du personnel médico-thérapeutique est le tarif ergothérapeutique.
Si les taux horaires des centres sont inférieurs à ces valeurs, ils ont été corrigés à leur niveau. Toutefois, cette procédure ne s'applique qu'au personnel formé dans ces deux catégories professionnelles. Le personnel en formation reste sans correction, tout comme le personnel qui n'appartient pas à ces deux catégories professionnelles. La raison en est que la proportion du personnel en formation et la proportion des autres membres du personnel qui ne peuvent être affectés à aucune catégorie professionnelle pourraient diminuer à l'avenir. Cependant, il est impossible d'estimer dans quelle mesure, c'est pourquoi ces catégories ne sont pas corrigées.
Les  salaires horaires corrigés ont été utilisés pour recalculer l'étape 2 et les suivantes (à l'exclusion de l'étape 4, car les estimations horaires de l'enquête cantonale comprennent les coûts d'exploitation et les coûts hors exploitation pour une heure de travail). 
Ci-dessous, la feuille de calcul « Correction des coûts » contient la procédure. La feuille de calcul « Ecart salarial » montre une représentation graphique des taux horaires des centres par rapport aux taux horaires de l'enquête cantonale du CSPS pour le secteur de la petite enfance.							</t>
  </si>
  <si>
    <t>"Pour chaque centre, cette annexe comprend deux tableaux :
  1) un tableau avec les données cadre, l'effectif du personnel et les coûts de l'infrastructure.
  2) le tableau des résultats intermédiaires avec le détail du déploiement du personnel et sa monétisation</t>
  </si>
  <si>
    <r>
      <rPr>
        <b/>
        <u/>
        <sz val="11"/>
        <color rgb="FFFF0000"/>
        <rFont val="Arial"/>
        <family val="2"/>
      </rPr>
      <t>Étape 1:</t>
    </r>
    <r>
      <rPr>
        <b/>
        <sz val="11"/>
        <color rgb="FFFF0000"/>
        <rFont val="Arial"/>
        <family val="2"/>
      </rPr>
      <t xml:space="preserve"> Calcul du salaire horaire (brut) </t>
    </r>
  </si>
  <si>
    <r>
      <rPr>
        <b/>
        <u/>
        <sz val="11"/>
        <color rgb="FFFF0000"/>
        <rFont val="Arial"/>
        <family val="2"/>
      </rPr>
      <t>Étape 2:</t>
    </r>
    <r>
      <rPr>
        <b/>
        <sz val="11"/>
        <color rgb="FFFF0000"/>
        <rFont val="Arial"/>
        <family val="2"/>
      </rPr>
      <t xml:space="preserve"> Monétisation du déploiment du personnel : </t>
    </r>
    <r>
      <rPr>
        <i/>
        <sz val="11"/>
        <color rgb="FFFF0000"/>
        <rFont val="Arial"/>
        <family val="2"/>
      </rPr>
      <t>nombre d’heures multiplié par le salaire horaire (brut) de la personne</t>
    </r>
  </si>
  <si>
    <r>
      <rPr>
        <b/>
        <u/>
        <sz val="11"/>
        <color rgb="FFFF0000"/>
        <rFont val="Arial"/>
        <family val="2"/>
      </rPr>
      <t>Étape 3:</t>
    </r>
    <r>
      <rPr>
        <b/>
        <sz val="11"/>
        <color rgb="FFFF0000"/>
        <rFont val="Arial"/>
        <family val="2"/>
      </rPr>
      <t xml:space="preserve"> Report dans le tableau intermédiaire</t>
    </r>
  </si>
  <si>
    <r>
      <rPr>
        <b/>
        <u/>
        <sz val="11"/>
        <color rgb="FFFF0000"/>
        <rFont val="Arial"/>
        <family val="2"/>
      </rPr>
      <t>Étape 5:</t>
    </r>
    <r>
      <rPr>
        <b/>
        <sz val="11"/>
        <color rgb="FFFF0000"/>
        <rFont val="Arial"/>
        <family val="2"/>
      </rPr>
      <t xml:space="preserve"> Coûts complets (CHF/h)</t>
    </r>
  </si>
  <si>
    <r>
      <rPr>
        <b/>
        <u/>
        <sz val="11"/>
        <color rgb="FFFF0000"/>
        <rFont val="Arial"/>
        <family val="2"/>
      </rPr>
      <t>Étape 6:</t>
    </r>
    <r>
      <rPr>
        <b/>
        <sz val="11"/>
        <color rgb="FFFF0000"/>
        <rFont val="Arial"/>
        <family val="2"/>
      </rPr>
      <t xml:space="preserve"> Prestations per semaine d'intervention (h)</t>
    </r>
  </si>
  <si>
    <r>
      <rPr>
        <b/>
        <u/>
        <sz val="11"/>
        <color rgb="FFFF0000"/>
        <rFont val="Arial"/>
        <family val="2"/>
      </rPr>
      <t>Étape 7:</t>
    </r>
    <r>
      <rPr>
        <b/>
        <sz val="11"/>
        <color rgb="FFFF0000"/>
        <rFont val="Arial"/>
        <family val="2"/>
      </rPr>
      <t xml:space="preserve"> Coûts par enfant (CHF)</t>
    </r>
  </si>
  <si>
    <r>
      <t xml:space="preserve">Note : Les </t>
    </r>
    <r>
      <rPr>
        <b/>
        <i/>
        <sz val="11"/>
        <rFont val="Arial"/>
        <family val="2"/>
      </rPr>
      <t>chiffres en gras</t>
    </r>
    <r>
      <rPr>
        <i/>
        <sz val="11"/>
        <rFont val="Arial"/>
        <family val="2"/>
      </rPr>
      <t xml:space="preserve"> se retrouvent dans les tableaux 4 et 5 du rapport.</t>
    </r>
  </si>
  <si>
    <r>
      <rPr>
        <b/>
        <sz val="10"/>
        <rFont val="Arial"/>
        <family val="2"/>
      </rPr>
      <t>Personnel pédagogique:</t>
    </r>
    <r>
      <rPr>
        <sz val="10"/>
        <rFont val="Arial"/>
        <family val="2"/>
      </rPr>
      <t xml:space="preserve"> on fait une moyenne de la médiane des coûts d'une heure de travail </t>
    </r>
  </si>
  <si>
    <r>
      <rPr>
        <b/>
        <sz val="10"/>
        <rFont val="Arial"/>
        <family val="2"/>
      </rPr>
      <t>Personnel médico-thérapeutique:</t>
    </r>
    <r>
      <rPr>
        <sz val="10"/>
        <rFont val="Arial"/>
        <family val="2"/>
      </rPr>
      <t xml:space="preserve"> on fait la moyenne des ratios des médianes d'une heure de travail et d'une heure d'intervention. Le tarif horaire de l'ergothérapie (111 francs) pour une heure d'intervention a été réparti sur une heure de travail en utilisant le ratio moyen:</t>
    </r>
  </si>
  <si>
    <r>
      <t xml:space="preserve">salaire horaire plus bas </t>
    </r>
    <r>
      <rPr>
        <b/>
        <sz val="10"/>
        <rFont val="Wingdings"/>
        <charset val="2"/>
      </rPr>
      <t>à</t>
    </r>
    <r>
      <rPr>
        <b/>
        <sz val="10"/>
        <rFont val="Arial"/>
        <family val="2"/>
      </rPr>
      <t xml:space="preserve"> adaptation</t>
    </r>
  </si>
  <si>
    <r>
      <t xml:space="preserve">en formation </t>
    </r>
    <r>
      <rPr>
        <sz val="10"/>
        <rFont val="Wingdings"/>
        <charset val="2"/>
      </rPr>
      <t>à</t>
    </r>
    <r>
      <rPr>
        <i/>
        <sz val="10"/>
        <rFont val="Arial"/>
        <family val="2"/>
      </rPr>
      <t xml:space="preserve"> pas d'adaptation</t>
    </r>
  </si>
  <si>
    <r>
      <t xml:space="preserve">salaire horaire plus élevé </t>
    </r>
    <r>
      <rPr>
        <sz val="10"/>
        <rFont val="Wingdings"/>
        <charset val="2"/>
      </rPr>
      <t>à</t>
    </r>
    <r>
      <rPr>
        <sz val="10"/>
        <rFont val="Arial"/>
        <family val="2"/>
      </rPr>
      <t xml:space="preserve"> </t>
    </r>
    <r>
      <rPr>
        <i/>
        <sz val="10"/>
        <rFont val="Arial"/>
        <family val="2"/>
      </rPr>
      <t>pas d'adaptation</t>
    </r>
  </si>
  <si>
    <r>
      <t xml:space="preserve">personnel d'autres catégories </t>
    </r>
    <r>
      <rPr>
        <sz val="10"/>
        <rFont val="Wingdings"/>
        <charset val="2"/>
      </rPr>
      <t>à</t>
    </r>
    <r>
      <rPr>
        <sz val="10"/>
        <rFont val="Arial"/>
        <family val="2"/>
      </rPr>
      <t xml:space="preserve"> </t>
    </r>
    <r>
      <rPr>
        <i/>
        <sz val="10"/>
        <rFont val="Arial"/>
        <family val="2"/>
      </rPr>
      <t>pas d'adaptation</t>
    </r>
  </si>
  <si>
    <t xml:space="preserve">Le graphique et le tableau comparent la répartition des coûts d'une heure de travail (y compris la part d'infrastructure) pour le personnel médico-thérapeutique formé et le personnel pédagogique-thérapeutique formé avec 
les coûts d'une heure de travail pour les mesures d'éducation précoce selon l'enquête effectuée par le Centre suisse de pédagogie spécialisée (CSPS) auprès des cantons. </t>
  </si>
  <si>
    <t>1 place dans la phase initiale (10 possibilités par an) et 19 places dans la phase de renforcement</t>
  </si>
  <si>
    <r>
      <rPr>
        <b/>
        <u/>
        <sz val="11"/>
        <color rgb="FFFF0000"/>
        <rFont val="Arial"/>
        <family val="2"/>
      </rPr>
      <t>Étape 4:</t>
    </r>
    <r>
      <rPr>
        <b/>
        <sz val="11"/>
        <color rgb="FFFF0000"/>
        <rFont val="Arial"/>
        <family val="2"/>
      </rPr>
      <t xml:space="preserve"> Calcul des coûts d'infrastructure par semaine</t>
    </r>
  </si>
  <si>
    <t>Prestations par semaine 
(pour l’ensemble des enfants)</t>
  </si>
  <si>
    <t>Tableau 5 (p. 13s.)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</si>
</sst>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4">
    <font>
      <sz val="10"/>
      <color theme="1"/>
      <name val="Arial"/>
      <family val="2"/>
    </font>
    <font>
      <b/>
      <sz val="10"/>
      <color theme="0"/>
      <name val="Arial"/>
      <family val="2"/>
    </font>
    <font>
      <sz val="10"/>
      <color rgb="FFFF0000"/>
      <name val="Arial"/>
      <family val="2"/>
    </font>
    <font>
      <b/>
      <sz val="10"/>
      <color theme="1"/>
      <name val="Arial"/>
      <family val="2"/>
    </font>
    <font>
      <sz val="10"/>
      <color theme="0"/>
      <name val="Arial"/>
      <family val="2"/>
    </font>
    <font>
      <sz val="9"/>
      <color theme="1"/>
      <name val="Arial"/>
      <family val="2"/>
    </font>
    <font>
      <sz val="1"/>
      <color theme="1"/>
      <name val="Arial"/>
      <family val="2"/>
    </font>
    <font>
      <b/>
      <sz val="11"/>
      <color theme="1"/>
      <name val="Arial"/>
      <family val="2"/>
    </font>
    <font>
      <i/>
      <sz val="10"/>
      <color theme="1"/>
      <name val="Arial"/>
      <family val="2"/>
    </font>
    <font>
      <b/>
      <sz val="10"/>
      <color rgb="FFFF0000"/>
      <name val="Arial"/>
      <family val="2"/>
    </font>
    <font>
      <b/>
      <u/>
      <sz val="10"/>
      <color rgb="FFFF0000"/>
      <name val="Arial"/>
      <family val="2"/>
    </font>
    <font>
      <i/>
      <u/>
      <sz val="10"/>
      <color theme="1"/>
      <name val="Arial"/>
      <family val="2"/>
    </font>
    <font>
      <b/>
      <u/>
      <sz val="10"/>
      <color theme="1"/>
      <name val="Arial"/>
      <family val="2"/>
    </font>
    <font>
      <i/>
      <sz val="9"/>
      <color theme="1"/>
      <name val="Arial"/>
      <family val="2"/>
    </font>
    <font>
      <b/>
      <u/>
      <sz val="10"/>
      <color theme="0"/>
      <name val="Arial"/>
      <family val="2"/>
    </font>
    <font>
      <sz val="30"/>
      <name val="Wingdings"/>
      <charset val="2"/>
    </font>
    <font>
      <sz val="30"/>
      <name val="Arial"/>
      <family val="2"/>
    </font>
    <font>
      <b/>
      <i/>
      <sz val="10"/>
      <color theme="1"/>
      <name val="Arial"/>
      <family val="2"/>
    </font>
    <font>
      <b/>
      <sz val="10"/>
      <name val="Arial"/>
      <family val="2"/>
    </font>
    <font>
      <i/>
      <sz val="9"/>
      <name val="Arial"/>
      <family val="2"/>
    </font>
    <font>
      <sz val="10"/>
      <name val="Arial"/>
      <family val="2"/>
    </font>
    <font>
      <b/>
      <sz val="9"/>
      <color rgb="FFFF0000"/>
      <name val="Arial"/>
      <family val="2"/>
    </font>
    <font>
      <i/>
      <sz val="10"/>
      <color rgb="FFFF0000"/>
      <name val="Arial"/>
      <family val="2"/>
    </font>
    <font>
      <u/>
      <sz val="10"/>
      <color theme="1"/>
      <name val="Arial"/>
      <family val="2"/>
    </font>
    <font>
      <b/>
      <i/>
      <sz val="12"/>
      <color theme="1"/>
      <name val="Arial"/>
      <family val="2"/>
    </font>
    <font>
      <sz val="8"/>
      <name val="Arial"/>
      <family val="2"/>
    </font>
    <font>
      <u/>
      <sz val="10"/>
      <color theme="10"/>
      <name val="Arial"/>
      <family val="2"/>
    </font>
    <font>
      <sz val="9"/>
      <name val="Arial"/>
      <family val="2"/>
    </font>
    <font>
      <b/>
      <sz val="10"/>
      <color rgb="FF000000"/>
      <name val="Arial"/>
      <family val="2"/>
    </font>
    <font>
      <sz val="10"/>
      <color rgb="FF000000"/>
      <name val="Arial"/>
      <family val="2"/>
    </font>
    <font>
      <sz val="9"/>
      <color rgb="FF000000"/>
      <name val="Arial"/>
      <family val="2"/>
    </font>
    <font>
      <b/>
      <sz val="11"/>
      <name val="Arial"/>
      <family val="2"/>
    </font>
    <font>
      <sz val="11"/>
      <color theme="0"/>
      <name val="Arial"/>
      <family val="2"/>
    </font>
    <font>
      <i/>
      <sz val="11"/>
      <name val="Arial"/>
      <family val="2"/>
    </font>
    <font>
      <b/>
      <i/>
      <sz val="11"/>
      <name val="Arial"/>
      <family val="2"/>
    </font>
    <font>
      <b/>
      <sz val="11"/>
      <color rgb="FFFF0000"/>
      <name val="Arial"/>
      <family val="2"/>
    </font>
    <font>
      <b/>
      <u/>
      <sz val="11"/>
      <color rgb="FFFF0000"/>
      <name val="Arial"/>
      <family val="2"/>
    </font>
    <font>
      <sz val="11"/>
      <name val="Arial"/>
      <family val="2"/>
    </font>
    <font>
      <i/>
      <sz val="11"/>
      <color rgb="FFFF0000"/>
      <name val="Arial"/>
      <family val="2"/>
    </font>
    <font>
      <sz val="11"/>
      <color theme="1"/>
      <name val="Arial"/>
      <family val="2"/>
    </font>
    <font>
      <i/>
      <sz val="10"/>
      <name val="Arial"/>
      <family val="2"/>
    </font>
    <font>
      <b/>
      <sz val="10"/>
      <name val="Wingdings"/>
      <charset val="2"/>
    </font>
    <font>
      <sz val="10"/>
      <name val="Wingdings"/>
      <charset val="2"/>
    </font>
    <font>
      <b/>
      <sz val="12"/>
      <color theme="1"/>
      <name val="Arial"/>
      <family val="2"/>
    </font>
  </fonts>
  <fills count="1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9" tint="0.79998168889431442"/>
        <bgColor indexed="64"/>
      </patternFill>
    </fill>
    <fill>
      <gradientFill degree="90">
        <stop position="0">
          <color theme="9" tint="0.80001220740379042"/>
        </stop>
        <stop position="1">
          <color theme="4" tint="0.80001220740379042"/>
        </stop>
      </gradientFill>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theme="1" tint="0.34998626667073579"/>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2F2F2"/>
        <bgColor indexed="64"/>
      </patternFill>
    </fill>
    <fill>
      <patternFill patternType="solid">
        <fgColor rgb="FFD9D9D9"/>
        <bgColor rgb="FF000000"/>
      </patternFill>
    </fill>
    <fill>
      <patternFill patternType="solid">
        <fgColor rgb="FFFFFFFF"/>
        <bgColor rgb="FF000000"/>
      </patternFill>
    </fill>
    <fill>
      <patternFill patternType="solid">
        <fgColor rgb="FFF2F2F2"/>
        <bgColor rgb="FF000000"/>
      </patternFill>
    </fill>
  </fills>
  <borders count="106">
    <border>
      <left/>
      <right/>
      <top/>
      <bottom/>
      <diagonal/>
    </border>
    <border>
      <left/>
      <right/>
      <top/>
      <bottom style="thick">
        <color auto="1"/>
      </bottom>
      <diagonal/>
    </border>
    <border>
      <left/>
      <right/>
      <top style="thick">
        <color auto="1"/>
      </top>
      <bottom style="medium">
        <color auto="1"/>
      </bottom>
      <diagonal/>
    </border>
    <border>
      <left style="thin">
        <color theme="0" tint="-0.34998626667073579"/>
      </left>
      <right style="thin">
        <color theme="0" tint="-0.34998626667073579"/>
      </right>
      <top style="thick">
        <color auto="1"/>
      </top>
      <bottom style="medium">
        <color auto="1"/>
      </bottom>
      <diagonal/>
    </border>
    <border>
      <left style="thin">
        <color theme="0" tint="-0.34998626667073579"/>
      </left>
      <right/>
      <top style="thick">
        <color auto="1"/>
      </top>
      <bottom style="medium">
        <color auto="1"/>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style="thin">
        <color theme="0" tint="-0.34998626667073579"/>
      </left>
      <right style="thin">
        <color theme="0" tint="-0.34998626667073579"/>
      </right>
      <top style="medium">
        <color indexed="64"/>
      </top>
      <bottom/>
      <diagonal/>
    </border>
    <border>
      <left/>
      <right/>
      <top/>
      <bottom style="thin">
        <color indexed="64"/>
      </bottom>
      <diagonal/>
    </border>
    <border>
      <left style="thin">
        <color theme="0" tint="-0.34998626667073579"/>
      </left>
      <right style="thin">
        <color theme="0" tint="-0.34998626667073579"/>
      </right>
      <top/>
      <bottom style="thin">
        <color indexed="64"/>
      </bottom>
      <diagonal/>
    </border>
    <border>
      <left style="thin">
        <color theme="0" tint="-0.34998626667073579"/>
      </left>
      <right/>
      <top/>
      <bottom style="thin">
        <color indexed="64"/>
      </bottom>
      <diagonal/>
    </border>
    <border>
      <left/>
      <right/>
      <top style="thin">
        <color indexed="64"/>
      </top>
      <bottom/>
      <diagonal/>
    </border>
    <border>
      <left style="thin">
        <color theme="0" tint="-0.34998626667073579"/>
      </left>
      <right style="thin">
        <color theme="0" tint="-0.34998626667073579"/>
      </right>
      <top style="thin">
        <color auto="1"/>
      </top>
      <bottom/>
      <diagonal/>
    </border>
    <border>
      <left style="thin">
        <color theme="0" tint="-0.34998626667073579"/>
      </left>
      <right/>
      <top style="thin">
        <color auto="1"/>
      </top>
      <bottom/>
      <diagonal/>
    </border>
    <border>
      <left style="thin">
        <color theme="0" tint="-0.34998626667073579"/>
      </left>
      <right style="thin">
        <color theme="0" tint="-0.34998626667073579"/>
      </right>
      <top/>
      <bottom style="thick">
        <color auto="1"/>
      </bottom>
      <diagonal/>
    </border>
    <border>
      <left style="thin">
        <color theme="0" tint="-0.34998626667073579"/>
      </left>
      <right/>
      <top/>
      <bottom style="thick">
        <color auto="1"/>
      </bottom>
      <diagonal/>
    </border>
    <border>
      <left/>
      <right style="thin">
        <color theme="0" tint="-0.34998626667073579"/>
      </right>
      <top style="thick">
        <color auto="1"/>
      </top>
      <bottom/>
      <diagonal/>
    </border>
    <border>
      <left/>
      <right/>
      <top style="thick">
        <color auto="1"/>
      </top>
      <bottom/>
      <diagonal/>
    </border>
    <border>
      <left style="thin">
        <color theme="0" tint="-0.34998626667073579"/>
      </left>
      <right style="thin">
        <color theme="0" tint="-0.34998626667073579"/>
      </right>
      <top style="thick">
        <color auto="1"/>
      </top>
      <bottom/>
      <diagonal/>
    </border>
    <border>
      <left/>
      <right style="thin">
        <color theme="0" tint="-0.34998626667073579"/>
      </right>
      <top/>
      <bottom style="thick">
        <color auto="1"/>
      </bottom>
      <diagonal/>
    </border>
    <border>
      <left/>
      <right/>
      <top style="medium">
        <color indexed="64"/>
      </top>
      <bottom/>
      <diagonal/>
    </border>
    <border>
      <left/>
      <right style="dotted">
        <color theme="0" tint="-0.34998626667073579"/>
      </right>
      <top style="medium">
        <color auto="1"/>
      </top>
      <bottom/>
      <diagonal/>
    </border>
    <border>
      <left style="dotted">
        <color theme="0" tint="-0.34998626667073579"/>
      </left>
      <right/>
      <top style="medium">
        <color auto="1"/>
      </top>
      <bottom/>
      <diagonal/>
    </border>
    <border>
      <left/>
      <right style="dotted">
        <color theme="0" tint="-0.34998626667073579"/>
      </right>
      <top/>
      <bottom/>
      <diagonal/>
    </border>
    <border>
      <left style="dotted">
        <color theme="0" tint="-0.34998626667073579"/>
      </left>
      <right/>
      <top/>
      <bottom/>
      <diagonal/>
    </border>
    <border>
      <left/>
      <right style="dotted">
        <color theme="0" tint="-0.34998626667073579"/>
      </right>
      <top/>
      <bottom style="thick">
        <color auto="1"/>
      </bottom>
      <diagonal/>
    </border>
    <border>
      <left style="thick">
        <color auto="1"/>
      </left>
      <right/>
      <top style="thick">
        <color auto="1"/>
      </top>
      <bottom/>
      <diagonal/>
    </border>
    <border>
      <left/>
      <right style="dotted">
        <color theme="0" tint="-0.34998626667073579"/>
      </right>
      <top style="thick">
        <color auto="1"/>
      </top>
      <bottom/>
      <diagonal/>
    </border>
    <border>
      <left style="dotted">
        <color theme="0" tint="-0.34998626667073579"/>
      </left>
      <right/>
      <top style="thick">
        <color auto="1"/>
      </top>
      <bottom/>
      <diagonal/>
    </border>
    <border>
      <left/>
      <right style="thick">
        <color auto="1"/>
      </right>
      <top style="thick">
        <color auto="1"/>
      </top>
      <bottom/>
      <diagonal/>
    </border>
    <border>
      <left style="thick">
        <color theme="9" tint="-0.24994659260841701"/>
      </left>
      <right/>
      <top style="thick">
        <color theme="9" tint="-0.24994659260841701"/>
      </top>
      <bottom/>
      <diagonal/>
    </border>
    <border>
      <left/>
      <right/>
      <top style="thick">
        <color theme="9" tint="-0.24994659260841701"/>
      </top>
      <bottom/>
      <diagonal/>
    </border>
    <border>
      <left/>
      <right style="thick">
        <color theme="9" tint="-0.24994659260841701"/>
      </right>
      <top style="thick">
        <color theme="9" tint="-0.24994659260841701"/>
      </top>
      <bottom/>
      <diagonal/>
    </border>
    <border>
      <left style="thick">
        <color auto="1"/>
      </left>
      <right/>
      <top/>
      <bottom/>
      <diagonal/>
    </border>
    <border>
      <left/>
      <right style="thick">
        <color auto="1"/>
      </right>
      <top/>
      <bottom/>
      <diagonal/>
    </border>
    <border>
      <left style="thick">
        <color theme="9" tint="-0.24994659260841701"/>
      </left>
      <right/>
      <top/>
      <bottom/>
      <diagonal/>
    </border>
    <border>
      <left/>
      <right style="thick">
        <color theme="9" tint="-0.24994659260841701"/>
      </right>
      <top/>
      <bottom/>
      <diagonal/>
    </border>
    <border>
      <left style="thick">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ck">
        <color theme="4" tint="-0.24994659260841701"/>
      </left>
      <right/>
      <top style="thick">
        <color theme="4" tint="-0.24994659260841701"/>
      </top>
      <bottom/>
      <diagonal/>
    </border>
    <border>
      <left/>
      <right/>
      <top style="thick">
        <color theme="4" tint="-0.24994659260841701"/>
      </top>
      <bottom/>
      <diagonal/>
    </border>
    <border>
      <left/>
      <right style="thick">
        <color theme="4" tint="-0.24994659260841701"/>
      </right>
      <top style="thick">
        <color theme="4" tint="-0.24994659260841701"/>
      </top>
      <bottom/>
      <diagonal/>
    </border>
    <border>
      <left style="thick">
        <color theme="4" tint="-0.24994659260841701"/>
      </left>
      <right/>
      <top/>
      <bottom/>
      <diagonal/>
    </border>
    <border>
      <left/>
      <right style="thick">
        <color theme="4" tint="-0.24994659260841701"/>
      </right>
      <top/>
      <bottom/>
      <diagonal/>
    </border>
    <border>
      <left style="thick">
        <color auto="1"/>
      </left>
      <right/>
      <top/>
      <bottom style="thick">
        <color auto="1"/>
      </bottom>
      <diagonal/>
    </border>
    <border>
      <left style="dotted">
        <color theme="0" tint="-0.34998626667073579"/>
      </left>
      <right/>
      <top/>
      <bottom style="thick">
        <color auto="1"/>
      </bottom>
      <diagonal/>
    </border>
    <border>
      <left/>
      <right style="thick">
        <color auto="1"/>
      </right>
      <top/>
      <bottom style="thick">
        <color auto="1"/>
      </bottom>
      <diagonal/>
    </border>
    <border>
      <left style="thick">
        <color theme="4" tint="-0.24994659260841701"/>
      </left>
      <right/>
      <top/>
      <bottom style="thick">
        <color theme="4" tint="-0.24994659260841701"/>
      </bottom>
      <diagonal/>
    </border>
    <border>
      <left/>
      <right/>
      <top/>
      <bottom style="thick">
        <color theme="4" tint="-0.24994659260841701"/>
      </bottom>
      <diagonal/>
    </border>
    <border>
      <left/>
      <right style="thick">
        <color theme="4" tint="-0.24994659260841701"/>
      </right>
      <top/>
      <bottom style="thick">
        <color theme="4" tint="-0.24994659260841701"/>
      </bottom>
      <diagonal/>
    </border>
    <border>
      <left style="thick">
        <color theme="0" tint="-0.34998626667073579"/>
      </left>
      <right/>
      <top style="thick">
        <color theme="0" tint="-0.34998626667073579"/>
      </top>
      <bottom/>
      <diagonal/>
    </border>
    <border>
      <left/>
      <right/>
      <top style="thick">
        <color theme="0" tint="-0.34998626667073579"/>
      </top>
      <bottom/>
      <diagonal/>
    </border>
    <border>
      <left/>
      <right style="dotted">
        <color theme="0" tint="-0.34998626667073579"/>
      </right>
      <top style="thick">
        <color theme="0" tint="-0.34998626667073579"/>
      </top>
      <bottom/>
      <diagonal/>
    </border>
    <border>
      <left style="dotted">
        <color theme="0" tint="-0.34998626667073579"/>
      </left>
      <right/>
      <top style="thick">
        <color theme="0" tint="-0.34998626667073579"/>
      </top>
      <bottom/>
      <diagonal/>
    </border>
    <border>
      <left/>
      <right style="thick">
        <color theme="0" tint="-0.34998626667073579"/>
      </right>
      <top style="thick">
        <color theme="0" tint="-0.34998626667073579"/>
      </top>
      <bottom/>
      <diagonal/>
    </border>
    <border>
      <left style="thick">
        <color theme="0" tint="-0.34998626667073579"/>
      </left>
      <right/>
      <top/>
      <bottom/>
      <diagonal/>
    </border>
    <border>
      <left/>
      <right style="thick">
        <color theme="0" tint="-0.34998626667073579"/>
      </right>
      <top/>
      <bottom/>
      <diagonal/>
    </border>
    <border>
      <left style="thick">
        <color theme="0" tint="-0.34998626667073579"/>
      </left>
      <right/>
      <top/>
      <bottom style="thick">
        <color theme="0" tint="-0.34998626667073579"/>
      </bottom>
      <diagonal/>
    </border>
    <border>
      <left/>
      <right/>
      <top/>
      <bottom style="thick">
        <color theme="0" tint="-0.34998626667073579"/>
      </bottom>
      <diagonal/>
    </border>
    <border>
      <left/>
      <right style="dotted">
        <color theme="0" tint="-0.34998626667073579"/>
      </right>
      <top/>
      <bottom style="thick">
        <color theme="0" tint="-0.34998626667073579"/>
      </bottom>
      <diagonal/>
    </border>
    <border>
      <left style="dotted">
        <color theme="0" tint="-0.34998626667073579"/>
      </left>
      <right/>
      <top/>
      <bottom style="thick">
        <color theme="0" tint="-0.34998626667073579"/>
      </bottom>
      <diagonal/>
    </border>
    <border>
      <left/>
      <right style="thick">
        <color theme="0" tint="-0.34998626667073579"/>
      </right>
      <top/>
      <bottom style="thick">
        <color theme="0" tint="-0.34998626667073579"/>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right/>
      <top/>
      <bottom style="medium">
        <color indexed="64"/>
      </bottom>
      <diagonal/>
    </border>
    <border>
      <left style="thick">
        <color auto="1"/>
      </left>
      <right style="thick">
        <color auto="1"/>
      </right>
      <top style="thick">
        <color auto="1"/>
      </top>
      <bottom/>
      <diagonal/>
    </border>
    <border>
      <left style="thick">
        <color indexed="64"/>
      </left>
      <right style="thin">
        <color theme="0" tint="-0.34998626667073579"/>
      </right>
      <top style="thick">
        <color indexed="64"/>
      </top>
      <bottom/>
      <diagonal/>
    </border>
    <border>
      <left style="thin">
        <color theme="0" tint="-0.34998626667073579"/>
      </left>
      <right/>
      <top style="thick">
        <color auto="1"/>
      </top>
      <bottom/>
      <diagonal/>
    </border>
    <border>
      <left style="thin">
        <color theme="0" tint="-0.34998626667073579"/>
      </left>
      <right style="thick">
        <color indexed="64"/>
      </right>
      <top style="thick">
        <color indexed="64"/>
      </top>
      <bottom/>
      <diagonal/>
    </border>
    <border>
      <left style="thick">
        <color auto="1"/>
      </left>
      <right style="thick">
        <color auto="1"/>
      </right>
      <top/>
      <bottom style="thick">
        <color auto="1"/>
      </bottom>
      <diagonal/>
    </border>
    <border>
      <left style="thick">
        <color indexed="64"/>
      </left>
      <right style="thin">
        <color theme="0" tint="-0.34998626667073579"/>
      </right>
      <top/>
      <bottom style="thick">
        <color indexed="64"/>
      </bottom>
      <diagonal/>
    </border>
    <border>
      <left style="thin">
        <color theme="0" tint="-0.34998626667073579"/>
      </left>
      <right style="thick">
        <color indexed="64"/>
      </right>
      <top/>
      <bottom style="thick">
        <color indexed="64"/>
      </bottom>
      <diagonal/>
    </border>
    <border>
      <left style="thick">
        <color indexed="64"/>
      </left>
      <right style="thick">
        <color indexed="64"/>
      </right>
      <top/>
      <bottom/>
      <diagonal/>
    </border>
    <border>
      <left/>
      <right style="thin">
        <color theme="0" tint="-0.34998626667073579"/>
      </right>
      <top/>
      <bottom/>
      <diagonal/>
    </border>
    <border>
      <left style="thin">
        <color theme="0" tint="-0.34998626667073579"/>
      </left>
      <right style="thick">
        <color indexed="64"/>
      </right>
      <top/>
      <bottom/>
      <diagonal/>
    </border>
    <border>
      <left style="thick">
        <color indexed="64"/>
      </left>
      <right style="thin">
        <color theme="0" tint="-0.499984740745262"/>
      </right>
      <top style="thick">
        <color indexed="64"/>
      </top>
      <bottom/>
      <diagonal/>
    </border>
    <border>
      <left style="thin">
        <color theme="0" tint="-0.499984740745262"/>
      </left>
      <right style="thin">
        <color theme="0" tint="-0.34998626667073579"/>
      </right>
      <top style="thick">
        <color indexed="64"/>
      </top>
      <bottom/>
      <diagonal/>
    </border>
    <border>
      <left style="thick">
        <color indexed="64"/>
      </left>
      <right style="thin">
        <color theme="0" tint="-0.499984740745262"/>
      </right>
      <top/>
      <bottom style="thick">
        <color indexed="64"/>
      </bottom>
      <diagonal/>
    </border>
    <border>
      <left style="thin">
        <color theme="0" tint="-0.499984740745262"/>
      </left>
      <right style="thin">
        <color theme="0" tint="-0.34998626667073579"/>
      </right>
      <top/>
      <bottom style="thick">
        <color indexed="64"/>
      </bottom>
      <diagonal/>
    </border>
    <border>
      <left style="thick">
        <color indexed="64"/>
      </left>
      <right style="thin">
        <color theme="0" tint="-0.34998626667073579"/>
      </right>
      <top/>
      <bottom/>
      <diagonal/>
    </border>
    <border>
      <left style="thick">
        <color indexed="64"/>
      </left>
      <right style="thin">
        <color theme="0" tint="-0.34998626667073579"/>
      </right>
      <top/>
      <bottom style="thin">
        <color indexed="64"/>
      </bottom>
      <diagonal/>
    </border>
    <border>
      <left/>
      <right style="thin">
        <color theme="0" tint="-0.34998626667073579"/>
      </right>
      <top/>
      <bottom style="thin">
        <color indexed="64"/>
      </bottom>
      <diagonal/>
    </border>
    <border>
      <left style="thin">
        <color theme="0" tint="-0.34998626667073579"/>
      </left>
      <right style="thick">
        <color indexed="64"/>
      </right>
      <top/>
      <bottom style="thin">
        <color indexed="64"/>
      </bottom>
      <diagonal/>
    </border>
    <border>
      <left style="thin">
        <color theme="0" tint="-0.34998626667073579"/>
      </left>
      <right style="thick">
        <color auto="1"/>
      </right>
      <top style="thin">
        <color indexed="64"/>
      </top>
      <bottom/>
      <diagonal/>
    </border>
    <border>
      <left style="thin">
        <color theme="0" tint="-0.34998626667073579"/>
      </left>
      <right/>
      <top style="medium">
        <color indexed="64"/>
      </top>
      <bottom/>
      <diagonal/>
    </border>
    <border>
      <left style="thin">
        <color theme="5" tint="-0.499984740745262"/>
      </left>
      <right/>
      <top style="thin">
        <color theme="5" tint="-0.499984740745262"/>
      </top>
      <bottom style="thin">
        <color theme="5" tint="-0.499984740745262"/>
      </bottom>
      <diagonal/>
    </border>
    <border>
      <left/>
      <right/>
      <top style="thin">
        <color theme="5" tint="-0.499984740745262"/>
      </top>
      <bottom style="thin">
        <color theme="5" tint="-0.499984740745262"/>
      </bottom>
      <diagonal/>
    </border>
    <border>
      <left/>
      <right style="thin">
        <color theme="5" tint="-0.499984740745262"/>
      </right>
      <top style="thin">
        <color theme="5" tint="-0.499984740745262"/>
      </top>
      <bottom style="thin">
        <color theme="5" tint="-0.499984740745262"/>
      </bottom>
      <diagonal/>
    </border>
    <border>
      <left/>
      <right style="thin">
        <color theme="0" tint="-0.34998626667073579"/>
      </right>
      <top style="thick">
        <color auto="1"/>
      </top>
      <bottom style="thick">
        <color auto="1"/>
      </bottom>
      <diagonal/>
    </border>
    <border>
      <left style="thin">
        <color theme="0" tint="-0.34998626667073579"/>
      </left>
      <right style="thin">
        <color theme="0" tint="-0.34998626667073579"/>
      </right>
      <top style="thick">
        <color auto="1"/>
      </top>
      <bottom style="thick">
        <color auto="1"/>
      </bottom>
      <diagonal/>
    </border>
    <border>
      <left style="thin">
        <color theme="0" tint="-0.34998626667073579"/>
      </left>
      <right style="thin">
        <color theme="0" tint="-0.34998626667073579"/>
      </right>
      <top/>
      <bottom style="medium">
        <color indexed="64"/>
      </bottom>
      <diagonal/>
    </border>
    <border>
      <left style="thin">
        <color theme="0" tint="-0.34998626667073579"/>
      </left>
      <right/>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theme="0" tint="-0.34998626667073579"/>
      </right>
      <top style="thin">
        <color indexed="64"/>
      </top>
      <bottom/>
      <diagonal/>
    </border>
    <border>
      <left/>
      <right style="thin">
        <color theme="0" tint="-0.34998626667073579"/>
      </right>
      <top style="medium">
        <color auto="1"/>
      </top>
      <bottom/>
      <diagonal/>
    </border>
    <border>
      <left/>
      <right style="thin">
        <color theme="0" tint="-0.34998626667073579"/>
      </right>
      <top style="thick">
        <color auto="1"/>
      </top>
      <bottom style="medium">
        <color auto="1"/>
      </bottom>
      <diagonal/>
    </border>
    <border>
      <left style="thin">
        <color theme="0" tint="-0.34998626667073579"/>
      </left>
      <right style="thick">
        <color theme="0" tint="-0.34998626667073579"/>
      </right>
      <top/>
      <bottom/>
      <diagonal/>
    </border>
    <border>
      <left style="thin">
        <color theme="0" tint="-0.34998626667073579"/>
      </left>
      <right style="thick">
        <color theme="0" tint="-0.34998626667073579"/>
      </right>
      <top/>
      <bottom style="thin">
        <color indexed="64"/>
      </bottom>
      <diagonal/>
    </border>
    <border>
      <left style="thin">
        <color theme="0" tint="-0.34998626667073579"/>
      </left>
      <right style="thick">
        <color theme="0" tint="-0.34998626667073579"/>
      </right>
      <top/>
      <bottom style="thick">
        <color auto="1"/>
      </bottom>
      <diagonal/>
    </border>
    <border>
      <left/>
      <right style="thin">
        <color rgb="FFA6A6A6"/>
      </right>
      <top style="thick">
        <color indexed="64"/>
      </top>
      <bottom style="thick">
        <color indexed="64"/>
      </bottom>
      <diagonal/>
    </border>
    <border>
      <left/>
      <right style="thin">
        <color rgb="FFA6A6A6"/>
      </right>
      <top style="thick">
        <color indexed="64"/>
      </top>
      <bottom/>
      <diagonal/>
    </border>
    <border>
      <left/>
      <right style="thin">
        <color rgb="FFA6A6A6"/>
      </right>
      <top/>
      <bottom style="thick">
        <color indexed="64"/>
      </bottom>
      <diagonal/>
    </border>
  </borders>
  <cellStyleXfs count="2">
    <xf numFmtId="0" fontId="0" fillId="0" borderId="0"/>
    <xf numFmtId="0" fontId="26" fillId="0" borderId="0" applyNumberFormat="0" applyFill="0" applyBorder="0" applyAlignment="0" applyProtection="0"/>
  </cellStyleXfs>
  <cellXfs count="662">
    <xf numFmtId="0" fontId="0" fillId="0" borderId="0" xfId="0"/>
    <xf numFmtId="0" fontId="0" fillId="0" borderId="0" xfId="0" applyAlignment="1">
      <alignment horizontal="left" indent="1"/>
    </xf>
    <xf numFmtId="0" fontId="0" fillId="0" borderId="0" xfId="0" applyAlignment="1">
      <alignment horizontal="left"/>
    </xf>
    <xf numFmtId="0" fontId="3" fillId="0" borderId="0" xfId="0" applyFont="1" applyAlignment="1">
      <alignment vertical="center" wrapText="1"/>
    </xf>
    <xf numFmtId="3" fontId="3" fillId="0" borderId="2" xfId="0" applyNumberFormat="1" applyFont="1" applyBorder="1" applyAlignment="1">
      <alignment horizontal="left" vertical="center" wrapText="1" indent="1"/>
    </xf>
    <xf numFmtId="3" fontId="3" fillId="0" borderId="2" xfId="0" applyNumberFormat="1" applyFont="1" applyBorder="1" applyAlignment="1">
      <alignment vertical="center" wrapText="1"/>
    </xf>
    <xf numFmtId="3" fontId="3" fillId="0" borderId="3" xfId="0" applyNumberFormat="1" applyFont="1" applyBorder="1" applyAlignment="1">
      <alignment horizontal="center" vertical="center" wrapText="1"/>
    </xf>
    <xf numFmtId="3" fontId="3" fillId="0" borderId="4" xfId="0" applyNumberFormat="1" applyFont="1" applyBorder="1" applyAlignment="1">
      <alignment horizontal="center" vertical="center" wrapText="1"/>
    </xf>
    <xf numFmtId="3" fontId="3" fillId="0" borderId="0" xfId="0" applyNumberFormat="1" applyFont="1" applyAlignment="1">
      <alignment horizontal="center" vertical="center" wrapText="1"/>
    </xf>
    <xf numFmtId="0" fontId="3" fillId="0" borderId="2" xfId="0" applyFont="1" applyBorder="1" applyAlignment="1">
      <alignment vertical="center" wrapText="1"/>
    </xf>
    <xf numFmtId="3" fontId="0" fillId="0" borderId="0" xfId="0" applyNumberFormat="1" applyAlignment="1">
      <alignment vertical="center"/>
    </xf>
    <xf numFmtId="3" fontId="0" fillId="2" borderId="0" xfId="0" applyNumberFormat="1" applyFill="1" applyAlignment="1">
      <alignment horizontal="left" vertical="center" indent="1"/>
    </xf>
    <xf numFmtId="3" fontId="0" fillId="2" borderId="0" xfId="0" applyNumberFormat="1" applyFill="1" applyAlignment="1">
      <alignment vertical="center"/>
    </xf>
    <xf numFmtId="3" fontId="0" fillId="2" borderId="5" xfId="0" applyNumberFormat="1" applyFill="1" applyBorder="1" applyAlignment="1">
      <alignment vertical="center"/>
    </xf>
    <xf numFmtId="3" fontId="0" fillId="2" borderId="6" xfId="0" applyNumberFormat="1" applyFill="1" applyBorder="1" applyAlignment="1">
      <alignment vertical="center"/>
    </xf>
    <xf numFmtId="3" fontId="0" fillId="2" borderId="7" xfId="0" applyNumberFormat="1" applyFill="1" applyBorder="1" applyAlignment="1">
      <alignment vertical="center"/>
    </xf>
    <xf numFmtId="3" fontId="0" fillId="3" borderId="0" xfId="0" applyNumberFormat="1" applyFill="1" applyAlignment="1">
      <alignment vertical="center"/>
    </xf>
    <xf numFmtId="3" fontId="0" fillId="3" borderId="5" xfId="0" applyNumberFormat="1" applyFill="1" applyBorder="1" applyAlignment="1">
      <alignment vertical="center"/>
    </xf>
    <xf numFmtId="3" fontId="0" fillId="3" borderId="6" xfId="0" applyNumberFormat="1" applyFill="1" applyBorder="1" applyAlignment="1">
      <alignment vertical="center"/>
    </xf>
    <xf numFmtId="3" fontId="0" fillId="3" borderId="8" xfId="0" applyNumberFormat="1" applyFill="1" applyBorder="1" applyAlignment="1">
      <alignment vertical="center"/>
    </xf>
    <xf numFmtId="3" fontId="0" fillId="3" borderId="9" xfId="0" applyNumberFormat="1" applyFill="1" applyBorder="1" applyAlignment="1">
      <alignment vertical="center"/>
    </xf>
    <xf numFmtId="3" fontId="0" fillId="3" borderId="10" xfId="0" applyNumberFormat="1" applyFill="1" applyBorder="1" applyAlignment="1">
      <alignment vertical="center"/>
    </xf>
    <xf numFmtId="3" fontId="0" fillId="4" borderId="5" xfId="0" applyNumberFormat="1" applyFill="1" applyBorder="1" applyAlignment="1">
      <alignment vertical="center"/>
    </xf>
    <xf numFmtId="3" fontId="0" fillId="4" borderId="6" xfId="0" applyNumberFormat="1" applyFill="1" applyBorder="1" applyAlignment="1">
      <alignment vertical="center"/>
    </xf>
    <xf numFmtId="3" fontId="0" fillId="0" borderId="8" xfId="0" applyNumberFormat="1" applyBorder="1" applyAlignment="1">
      <alignment vertical="center"/>
    </xf>
    <xf numFmtId="3" fontId="6" fillId="0" borderId="8" xfId="0" applyNumberFormat="1" applyFont="1" applyBorder="1" applyAlignment="1">
      <alignment horizontal="left" vertical="center" indent="1"/>
    </xf>
    <xf numFmtId="3" fontId="0" fillId="4" borderId="9" xfId="0" applyNumberFormat="1" applyFill="1" applyBorder="1" applyAlignment="1">
      <alignment vertical="center"/>
    </xf>
    <xf numFmtId="3" fontId="0" fillId="4" borderId="10" xfId="0" applyNumberFormat="1" applyFill="1" applyBorder="1" applyAlignment="1">
      <alignment vertical="center"/>
    </xf>
    <xf numFmtId="3" fontId="6" fillId="0" borderId="11" xfId="0" applyNumberFormat="1" applyFont="1" applyBorder="1" applyAlignment="1">
      <alignment horizontal="left" vertical="center" indent="1"/>
    </xf>
    <xf numFmtId="3" fontId="0" fillId="0" borderId="11" xfId="0" applyNumberFormat="1" applyBorder="1" applyAlignment="1">
      <alignment vertical="center"/>
    </xf>
    <xf numFmtId="3" fontId="0" fillId="6" borderId="12" xfId="0" applyNumberFormat="1" applyFill="1" applyBorder="1" applyAlignment="1">
      <alignment vertical="center"/>
    </xf>
    <xf numFmtId="3" fontId="0" fillId="6" borderId="13" xfId="0" applyNumberFormat="1" applyFill="1" applyBorder="1" applyAlignment="1">
      <alignment vertical="center"/>
    </xf>
    <xf numFmtId="3" fontId="0" fillId="6" borderId="5" xfId="0" applyNumberFormat="1" applyFill="1" applyBorder="1" applyAlignment="1">
      <alignment vertical="center"/>
    </xf>
    <xf numFmtId="3" fontId="0" fillId="6" borderId="6" xfId="0" applyNumberFormat="1" applyFill="1" applyBorder="1" applyAlignment="1">
      <alignment vertical="center"/>
    </xf>
    <xf numFmtId="3" fontId="6" fillId="0" borderId="0" xfId="0" applyNumberFormat="1" applyFont="1" applyAlignment="1">
      <alignment vertical="center"/>
    </xf>
    <xf numFmtId="3" fontId="6" fillId="0" borderId="8" xfId="0" applyNumberFormat="1" applyFont="1" applyBorder="1" applyAlignment="1">
      <alignment vertical="center"/>
    </xf>
    <xf numFmtId="3" fontId="6" fillId="6" borderId="9" xfId="0" applyNumberFormat="1" applyFont="1" applyFill="1" applyBorder="1" applyAlignment="1">
      <alignment vertical="center"/>
    </xf>
    <xf numFmtId="3" fontId="6" fillId="6" borderId="10" xfId="0" applyNumberFormat="1" applyFont="1" applyFill="1" applyBorder="1" applyAlignment="1">
      <alignment vertical="center"/>
    </xf>
    <xf numFmtId="3" fontId="6" fillId="6" borderId="5" xfId="0" applyNumberFormat="1" applyFont="1" applyFill="1" applyBorder="1" applyAlignment="1">
      <alignment vertical="center"/>
    </xf>
    <xf numFmtId="3" fontId="6" fillId="6" borderId="0" xfId="0" applyNumberFormat="1" applyFont="1" applyFill="1" applyAlignment="1">
      <alignment vertical="center"/>
    </xf>
    <xf numFmtId="3" fontId="6" fillId="0" borderId="11" xfId="0" applyNumberFormat="1" applyFont="1" applyBorder="1" applyAlignment="1">
      <alignment vertical="center"/>
    </xf>
    <xf numFmtId="3" fontId="6" fillId="3" borderId="12" xfId="0" applyNumberFormat="1" applyFont="1" applyFill="1" applyBorder="1" applyAlignment="1">
      <alignment vertical="center"/>
    </xf>
    <xf numFmtId="3" fontId="6" fillId="3" borderId="13" xfId="0" applyNumberFormat="1" applyFont="1" applyFill="1" applyBorder="1" applyAlignment="1">
      <alignment vertical="center"/>
    </xf>
    <xf numFmtId="3" fontId="6" fillId="3" borderId="11" xfId="0" applyNumberFormat="1" applyFont="1" applyFill="1" applyBorder="1" applyAlignment="1">
      <alignment vertical="center"/>
    </xf>
    <xf numFmtId="3" fontId="0" fillId="0" borderId="1" xfId="0" applyNumberFormat="1" applyBorder="1" applyAlignment="1">
      <alignment vertical="center"/>
    </xf>
    <xf numFmtId="3" fontId="0" fillId="3" borderId="14" xfId="0" applyNumberFormat="1" applyFill="1" applyBorder="1" applyAlignment="1">
      <alignment vertical="center"/>
    </xf>
    <xf numFmtId="3" fontId="0" fillId="3" borderId="15" xfId="0" applyNumberFormat="1" applyFill="1" applyBorder="1" applyAlignment="1">
      <alignment vertical="center"/>
    </xf>
    <xf numFmtId="0" fontId="0" fillId="0" borderId="0" xfId="0" applyAlignment="1">
      <alignment vertical="center"/>
    </xf>
    <xf numFmtId="0" fontId="3" fillId="2" borderId="16" xfId="0" applyFont="1" applyFill="1" applyBorder="1" applyAlignment="1">
      <alignment horizontal="left" vertical="center" indent="1"/>
    </xf>
    <xf numFmtId="0" fontId="0" fillId="2" borderId="17" xfId="0" applyFill="1" applyBorder="1"/>
    <xf numFmtId="3" fontId="0" fillId="2" borderId="17" xfId="0" applyNumberFormat="1" applyFill="1" applyBorder="1" applyAlignment="1">
      <alignment vertical="center"/>
    </xf>
    <xf numFmtId="3" fontId="0" fillId="2" borderId="16" xfId="0" applyNumberFormat="1" applyFill="1" applyBorder="1" applyAlignment="1">
      <alignment vertical="center"/>
    </xf>
    <xf numFmtId="3" fontId="0" fillId="2" borderId="18" xfId="0" applyNumberFormat="1" applyFill="1" applyBorder="1" applyAlignment="1">
      <alignment vertical="center"/>
    </xf>
    <xf numFmtId="0" fontId="0" fillId="7" borderId="1" xfId="0" applyFill="1" applyBorder="1"/>
    <xf numFmtId="3" fontId="0" fillId="0" borderId="19" xfId="0" applyNumberFormat="1" applyBorder="1" applyAlignment="1">
      <alignment vertical="center"/>
    </xf>
    <xf numFmtId="3" fontId="0" fillId="8" borderId="14" xfId="0" applyNumberFormat="1" applyFill="1" applyBorder="1" applyAlignment="1">
      <alignment vertical="center"/>
    </xf>
    <xf numFmtId="0" fontId="2" fillId="0" borderId="0" xfId="0" applyFont="1"/>
    <xf numFmtId="0" fontId="2" fillId="0" borderId="0" xfId="0" quotePrefix="1" applyFont="1"/>
    <xf numFmtId="0" fontId="8" fillId="0" borderId="0" xfId="0" applyFont="1" applyAlignment="1">
      <alignment horizontal="center" vertical="center" wrapText="1"/>
    </xf>
    <xf numFmtId="0" fontId="0" fillId="0" borderId="0" xfId="0" applyAlignment="1">
      <alignment horizontal="left" vertical="center"/>
    </xf>
    <xf numFmtId="3" fontId="0" fillId="0" borderId="0" xfId="0" applyNumberFormat="1" applyAlignment="1">
      <alignment horizontal="center" vertical="center"/>
    </xf>
    <xf numFmtId="3" fontId="0" fillId="4" borderId="32" xfId="0" applyNumberFormat="1" applyFill="1" applyBorder="1" applyAlignment="1">
      <alignment horizontal="left" vertical="center" wrapText="1"/>
    </xf>
    <xf numFmtId="0" fontId="2" fillId="0" borderId="0" xfId="0" applyFont="1" applyAlignment="1">
      <alignment horizontal="left" indent="1"/>
    </xf>
    <xf numFmtId="3" fontId="0" fillId="4" borderId="36" xfId="0" applyNumberFormat="1" applyFill="1" applyBorder="1" applyAlignment="1">
      <alignment horizontal="left" vertical="center" wrapText="1"/>
    </xf>
    <xf numFmtId="3" fontId="0" fillId="4" borderId="39" xfId="0" applyNumberFormat="1" applyFill="1" applyBorder="1" applyAlignment="1">
      <alignment horizontal="left" vertical="center" wrapText="1"/>
    </xf>
    <xf numFmtId="3" fontId="0" fillId="0" borderId="0" xfId="0" applyNumberFormat="1" applyAlignment="1">
      <alignment horizontal="left" vertical="center"/>
    </xf>
    <xf numFmtId="3" fontId="0" fillId="6" borderId="42" xfId="0" applyNumberFormat="1" applyFill="1" applyBorder="1" applyAlignment="1">
      <alignment horizontal="left" vertical="center" wrapText="1"/>
    </xf>
    <xf numFmtId="3" fontId="0" fillId="6" borderId="44" xfId="0" applyNumberFormat="1" applyFill="1" applyBorder="1" applyAlignment="1">
      <alignment horizontal="left" vertical="center" wrapText="1"/>
    </xf>
    <xf numFmtId="3" fontId="0" fillId="6" borderId="50" xfId="0" applyNumberFormat="1" applyFill="1" applyBorder="1" applyAlignment="1">
      <alignment horizontal="left" vertical="center" wrapText="1"/>
    </xf>
    <xf numFmtId="3" fontId="13" fillId="0" borderId="0" xfId="0" applyNumberFormat="1" applyFont="1" applyAlignment="1">
      <alignment horizontal="left" vertical="center" wrapText="1"/>
    </xf>
    <xf numFmtId="3" fontId="6" fillId="0" borderId="24" xfId="0" applyNumberFormat="1" applyFont="1" applyBorder="1" applyAlignment="1">
      <alignment horizontal="left" vertical="center"/>
    </xf>
    <xf numFmtId="3" fontId="6" fillId="0" borderId="0" xfId="0" applyNumberFormat="1" applyFont="1" applyAlignment="1">
      <alignment horizontal="center" vertical="center"/>
    </xf>
    <xf numFmtId="3" fontId="6" fillId="0" borderId="0" xfId="0" applyNumberFormat="1" applyFont="1" applyAlignment="1">
      <alignment horizontal="left" vertical="center"/>
    </xf>
    <xf numFmtId="3" fontId="0" fillId="3" borderId="55" xfId="0" applyNumberFormat="1" applyFill="1" applyBorder="1" applyAlignment="1">
      <alignment horizontal="left" vertical="center" wrapText="1"/>
    </xf>
    <xf numFmtId="3" fontId="0" fillId="3" borderId="57" xfId="0" applyNumberFormat="1" applyFill="1" applyBorder="1" applyAlignment="1">
      <alignment horizontal="left" vertical="center" wrapText="1"/>
    </xf>
    <xf numFmtId="3" fontId="0" fillId="3" borderId="62" xfId="0" applyNumberFormat="1" applyFill="1" applyBorder="1" applyAlignment="1">
      <alignment horizontal="left" vertical="center" wrapText="1"/>
    </xf>
    <xf numFmtId="0" fontId="0" fillId="0" borderId="0" xfId="0" applyAlignment="1">
      <alignment horizontal="left" vertical="center" wrapText="1"/>
    </xf>
    <xf numFmtId="0" fontId="4" fillId="9" borderId="0" xfId="0" applyFont="1" applyFill="1" applyAlignment="1">
      <alignment vertical="center"/>
    </xf>
    <xf numFmtId="0" fontId="15" fillId="0" borderId="0" xfId="0" applyFont="1" applyAlignment="1">
      <alignment vertical="center"/>
    </xf>
    <xf numFmtId="0" fontId="16" fillId="0" borderId="0" xfId="0" applyFont="1" applyAlignment="1">
      <alignment vertical="center"/>
    </xf>
    <xf numFmtId="0" fontId="4" fillId="0" borderId="0" xfId="0" applyFont="1" applyAlignment="1">
      <alignment vertical="center"/>
    </xf>
    <xf numFmtId="0" fontId="3" fillId="0" borderId="0" xfId="0" applyFont="1" applyAlignment="1">
      <alignment horizontal="center" vertical="center" wrapText="1"/>
    </xf>
    <xf numFmtId="3" fontId="3" fillId="0" borderId="0" xfId="0" applyNumberFormat="1" applyFont="1" applyAlignment="1">
      <alignment vertical="center"/>
    </xf>
    <xf numFmtId="164" fontId="3" fillId="0" borderId="0" xfId="0" applyNumberFormat="1" applyFont="1" applyAlignment="1">
      <alignment horizontal="right" vertical="center"/>
    </xf>
    <xf numFmtId="164" fontId="0" fillId="0" borderId="0" xfId="0" applyNumberFormat="1" applyAlignment="1">
      <alignment horizontal="right" vertical="center"/>
    </xf>
    <xf numFmtId="3" fontId="5" fillId="0" borderId="0" xfId="0" applyNumberFormat="1" applyFont="1" applyAlignment="1">
      <alignment vertical="top" wrapText="1"/>
    </xf>
    <xf numFmtId="0" fontId="8" fillId="0" borderId="0" xfId="0" applyFont="1" applyAlignment="1">
      <alignment vertical="center"/>
    </xf>
    <xf numFmtId="0" fontId="2" fillId="0" borderId="0" xfId="0" applyFont="1" applyAlignment="1">
      <alignment horizontal="left"/>
    </xf>
    <xf numFmtId="0" fontId="18" fillId="0" borderId="0" xfId="0" applyFont="1" applyAlignment="1">
      <alignment vertical="center"/>
    </xf>
    <xf numFmtId="0" fontId="0" fillId="2" borderId="67" xfId="0" applyFill="1" applyBorder="1" applyAlignment="1" applyProtection="1">
      <alignment vertical="center" wrapText="1"/>
      <protection locked="0"/>
    </xf>
    <xf numFmtId="0" fontId="0" fillId="2" borderId="68" xfId="0" applyFill="1" applyBorder="1" applyAlignment="1" applyProtection="1">
      <alignment vertical="center" wrapText="1"/>
      <protection locked="0"/>
    </xf>
    <xf numFmtId="0" fontId="0" fillId="2" borderId="16" xfId="0" applyFill="1" applyBorder="1" applyAlignment="1" applyProtection="1">
      <alignment vertical="center" wrapText="1"/>
      <protection locked="0"/>
    </xf>
    <xf numFmtId="0" fontId="0" fillId="2" borderId="18" xfId="0" applyFill="1" applyBorder="1" applyAlignment="1" applyProtection="1">
      <alignment vertical="center" wrapText="1"/>
      <protection locked="0"/>
    </xf>
    <xf numFmtId="0" fontId="0" fillId="2" borderId="69" xfId="0" applyFill="1" applyBorder="1" applyAlignment="1" applyProtection="1">
      <alignment vertical="center" wrapText="1"/>
      <protection locked="0"/>
    </xf>
    <xf numFmtId="0" fontId="0" fillId="2" borderId="70" xfId="0" applyFill="1" applyBorder="1" applyAlignment="1" applyProtection="1">
      <alignment vertical="center" wrapText="1"/>
      <protection locked="0"/>
    </xf>
    <xf numFmtId="0" fontId="13" fillId="2" borderId="71" xfId="0" applyFont="1" applyFill="1" applyBorder="1" applyAlignment="1" applyProtection="1">
      <alignment vertical="top" wrapText="1"/>
      <protection locked="0"/>
    </xf>
    <xf numFmtId="0" fontId="13" fillId="2" borderId="72" xfId="0" applyFont="1" applyFill="1" applyBorder="1" applyAlignment="1" applyProtection="1">
      <alignment vertical="top" wrapText="1"/>
      <protection locked="0"/>
    </xf>
    <xf numFmtId="0" fontId="13" fillId="2" borderId="19" xfId="0" applyFont="1" applyFill="1" applyBorder="1" applyAlignment="1" applyProtection="1">
      <alignment vertical="top" wrapText="1"/>
      <protection locked="0"/>
    </xf>
    <xf numFmtId="0" fontId="13" fillId="2" borderId="14" xfId="0" applyFont="1" applyFill="1" applyBorder="1" applyAlignment="1" applyProtection="1">
      <alignment vertical="top" wrapText="1"/>
      <protection locked="0"/>
    </xf>
    <xf numFmtId="0" fontId="13" fillId="2" borderId="15" xfId="0" applyFont="1" applyFill="1" applyBorder="1" applyAlignment="1" applyProtection="1">
      <alignment vertical="top" wrapText="1"/>
      <protection locked="0"/>
    </xf>
    <xf numFmtId="0" fontId="13" fillId="2" borderId="73" xfId="0" applyFont="1" applyFill="1" applyBorder="1" applyAlignment="1" applyProtection="1">
      <alignment vertical="top" wrapText="1"/>
      <protection locked="0"/>
    </xf>
    <xf numFmtId="0" fontId="0" fillId="0" borderId="0" xfId="0" applyAlignment="1">
      <alignment wrapText="1"/>
    </xf>
    <xf numFmtId="0" fontId="20" fillId="0" borderId="74" xfId="0" applyFont="1" applyBorder="1" applyAlignment="1">
      <alignment vertical="center"/>
    </xf>
    <xf numFmtId="0" fontId="20" fillId="0" borderId="75" xfId="0" applyFont="1" applyBorder="1" applyAlignment="1">
      <alignment vertical="center"/>
    </xf>
    <xf numFmtId="0" fontId="20" fillId="0" borderId="75" xfId="0" applyFont="1" applyBorder="1" applyAlignment="1">
      <alignment horizontal="left" vertical="center"/>
    </xf>
    <xf numFmtId="9" fontId="20" fillId="0" borderId="5" xfId="0" applyNumberFormat="1" applyFont="1" applyBorder="1" applyAlignment="1">
      <alignment horizontal="right" vertical="center" indent="1"/>
    </xf>
    <xf numFmtId="9" fontId="20" fillId="0" borderId="75" xfId="0" applyNumberFormat="1" applyFont="1" applyBorder="1" applyAlignment="1">
      <alignment horizontal="right" vertical="center" indent="1"/>
    </xf>
    <xf numFmtId="4" fontId="20" fillId="0" borderId="5" xfId="0" applyNumberFormat="1" applyFont="1" applyBorder="1" applyAlignment="1">
      <alignment horizontal="right" vertical="center" indent="1"/>
    </xf>
    <xf numFmtId="4" fontId="20" fillId="10" borderId="6" xfId="0" applyNumberFormat="1" applyFont="1" applyFill="1" applyBorder="1" applyAlignment="1">
      <alignment horizontal="right" vertical="center" indent="1"/>
    </xf>
    <xf numFmtId="3" fontId="20" fillId="10" borderId="76" xfId="0" applyNumberFormat="1" applyFont="1" applyFill="1" applyBorder="1" applyAlignment="1">
      <alignment horizontal="right" vertical="center" indent="1"/>
    </xf>
    <xf numFmtId="2" fontId="0" fillId="0" borderId="0" xfId="0" applyNumberFormat="1" applyAlignment="1">
      <alignment vertical="center"/>
    </xf>
    <xf numFmtId="9" fontId="0" fillId="0" borderId="0" xfId="0" applyNumberFormat="1" applyAlignment="1">
      <alignment vertical="center"/>
    </xf>
    <xf numFmtId="0" fontId="20" fillId="3" borderId="74" xfId="0" applyFont="1" applyFill="1" applyBorder="1" applyAlignment="1">
      <alignment vertical="center"/>
    </xf>
    <xf numFmtId="0" fontId="20" fillId="3" borderId="75" xfId="0" applyFont="1" applyFill="1" applyBorder="1" applyAlignment="1">
      <alignment vertical="center"/>
    </xf>
    <xf numFmtId="0" fontId="20" fillId="3" borderId="75" xfId="0" applyFont="1" applyFill="1" applyBorder="1" applyAlignment="1">
      <alignment horizontal="left" vertical="center"/>
    </xf>
    <xf numFmtId="9" fontId="20" fillId="10" borderId="5" xfId="0" applyNumberFormat="1" applyFont="1" applyFill="1" applyBorder="1" applyAlignment="1">
      <alignment horizontal="right" vertical="center" indent="1"/>
    </xf>
    <xf numFmtId="9" fontId="20" fillId="10" borderId="75" xfId="0" applyNumberFormat="1" applyFont="1" applyFill="1" applyBorder="1" applyAlignment="1">
      <alignment horizontal="right" vertical="center" indent="1"/>
    </xf>
    <xf numFmtId="3" fontId="20" fillId="10" borderId="5" xfId="0" applyNumberFormat="1" applyFont="1" applyFill="1" applyBorder="1" applyAlignment="1">
      <alignment horizontal="right" vertical="center" indent="1"/>
    </xf>
    <xf numFmtId="4" fontId="20" fillId="3" borderId="6" xfId="0" applyNumberFormat="1" applyFont="1" applyFill="1" applyBorder="1" applyAlignment="1">
      <alignment horizontal="right" vertical="center" indent="1"/>
    </xf>
    <xf numFmtId="4" fontId="20" fillId="3" borderId="76" xfId="0" applyNumberFormat="1" applyFont="1" applyFill="1" applyBorder="1" applyAlignment="1">
      <alignment horizontal="right" vertical="center" indent="1"/>
    </xf>
    <xf numFmtId="4" fontId="0" fillId="0" borderId="0" xfId="0" applyNumberFormat="1" applyAlignment="1">
      <alignment vertical="center"/>
    </xf>
    <xf numFmtId="0" fontId="20" fillId="0" borderId="0" xfId="0" applyFont="1" applyAlignment="1">
      <alignment vertical="center"/>
    </xf>
    <xf numFmtId="0" fontId="20" fillId="0" borderId="0" xfId="0" applyFont="1" applyAlignment="1">
      <alignment horizontal="left" vertical="center"/>
    </xf>
    <xf numFmtId="9" fontId="20" fillId="0" borderId="0" xfId="0" applyNumberFormat="1" applyFont="1" applyAlignment="1">
      <alignment horizontal="right" vertical="center" indent="1"/>
    </xf>
    <xf numFmtId="3" fontId="20" fillId="0" borderId="0" xfId="0" applyNumberFormat="1" applyFont="1" applyAlignment="1">
      <alignment horizontal="right" vertical="center" indent="1"/>
    </xf>
    <xf numFmtId="4" fontId="20" fillId="0" borderId="0" xfId="0" applyNumberFormat="1" applyFont="1" applyAlignment="1">
      <alignment horizontal="right" vertical="center" indent="1"/>
    </xf>
    <xf numFmtId="0" fontId="9" fillId="0" borderId="0" xfId="0" applyFont="1" applyAlignment="1">
      <alignment vertical="center"/>
    </xf>
    <xf numFmtId="0" fontId="3" fillId="0" borderId="0" xfId="0" applyFont="1" applyAlignment="1">
      <alignment vertical="center"/>
    </xf>
    <xf numFmtId="0" fontId="0" fillId="0" borderId="0" xfId="0" quotePrefix="1" applyAlignment="1">
      <alignment vertical="center"/>
    </xf>
    <xf numFmtId="0" fontId="0" fillId="3" borderId="75" xfId="0" applyFill="1" applyBorder="1" applyAlignment="1">
      <alignment vertical="center"/>
    </xf>
    <xf numFmtId="0" fontId="0" fillId="3" borderId="0" xfId="0" applyFill="1" applyAlignment="1">
      <alignment vertical="center"/>
    </xf>
    <xf numFmtId="0" fontId="0" fillId="3" borderId="0" xfId="0" applyFill="1" applyAlignment="1">
      <alignment vertical="center" wrapText="1"/>
    </xf>
    <xf numFmtId="0" fontId="0" fillId="2" borderId="77" xfId="0" applyFill="1" applyBorder="1" applyAlignment="1" applyProtection="1">
      <alignment horizontal="left" vertical="center"/>
      <protection locked="0"/>
    </xf>
    <xf numFmtId="0" fontId="0" fillId="2" borderId="78" xfId="0" applyFill="1" applyBorder="1" applyAlignment="1" applyProtection="1">
      <alignment horizontal="left" vertical="center"/>
      <protection locked="0"/>
    </xf>
    <xf numFmtId="0" fontId="0" fillId="2" borderId="18" xfId="0" applyFill="1" applyBorder="1" applyAlignment="1" applyProtection="1">
      <alignment horizontal="center" vertical="center"/>
      <protection locked="0"/>
    </xf>
    <xf numFmtId="0" fontId="0" fillId="2" borderId="70" xfId="0" applyFill="1" applyBorder="1" applyAlignment="1" applyProtection="1">
      <alignment horizontal="center" vertical="center"/>
      <protection locked="0"/>
    </xf>
    <xf numFmtId="0" fontId="13" fillId="2" borderId="79" xfId="0" applyFont="1" applyFill="1" applyBorder="1" applyAlignment="1" applyProtection="1">
      <alignment horizontal="left" vertical="top" wrapText="1"/>
      <protection locked="0"/>
    </xf>
    <xf numFmtId="0" fontId="13" fillId="2" borderId="80" xfId="0" applyFont="1" applyFill="1" applyBorder="1" applyAlignment="1" applyProtection="1">
      <alignment horizontal="left" vertical="top" wrapText="1"/>
      <protection locked="0"/>
    </xf>
    <xf numFmtId="0" fontId="21" fillId="2" borderId="14" xfId="0" applyFont="1" applyFill="1" applyBorder="1" applyAlignment="1" applyProtection="1">
      <alignment horizontal="left" vertical="top" wrapText="1"/>
      <protection locked="0"/>
    </xf>
    <xf numFmtId="0" fontId="13" fillId="2" borderId="14" xfId="0" applyFont="1" applyFill="1" applyBorder="1" applyAlignment="1" applyProtection="1">
      <alignment horizontal="left" vertical="top" wrapText="1"/>
      <protection locked="0"/>
    </xf>
    <xf numFmtId="0" fontId="13" fillId="2" borderId="73" xfId="0" applyFont="1" applyFill="1" applyBorder="1" applyAlignment="1" applyProtection="1">
      <alignment horizontal="left" vertical="top" wrapText="1"/>
      <protection locked="0"/>
    </xf>
    <xf numFmtId="0" fontId="20" fillId="0" borderId="68" xfId="0" applyFont="1" applyBorder="1" applyAlignment="1">
      <alignment horizontal="left" vertical="center"/>
    </xf>
    <xf numFmtId="1" fontId="20" fillId="0" borderId="5" xfId="0" applyNumberFormat="1" applyFont="1" applyBorder="1" applyAlignment="1">
      <alignment horizontal="right" vertical="center"/>
    </xf>
    <xf numFmtId="1" fontId="20" fillId="0" borderId="76" xfId="0" applyNumberFormat="1" applyFont="1" applyBorder="1" applyAlignment="1">
      <alignment horizontal="right" vertical="center"/>
    </xf>
    <xf numFmtId="0" fontId="20" fillId="3" borderId="81" xfId="0" applyFont="1" applyFill="1" applyBorder="1" applyAlignment="1">
      <alignment horizontal="left" vertical="center"/>
    </xf>
    <xf numFmtId="1" fontId="20" fillId="3" borderId="5" xfId="0" applyNumberFormat="1" applyFont="1" applyFill="1" applyBorder="1" applyAlignment="1">
      <alignment horizontal="right" vertical="center"/>
    </xf>
    <xf numFmtId="1" fontId="20" fillId="3" borderId="76" xfId="0" applyNumberFormat="1" applyFont="1" applyFill="1" applyBorder="1" applyAlignment="1">
      <alignment horizontal="right" vertical="center"/>
    </xf>
    <xf numFmtId="0" fontId="20" fillId="0" borderId="81" xfId="0" applyFont="1" applyBorder="1" applyAlignment="1">
      <alignment horizontal="left" vertical="center"/>
    </xf>
    <xf numFmtId="0" fontId="20" fillId="3" borderId="82" xfId="0" applyFont="1" applyFill="1" applyBorder="1" applyAlignment="1">
      <alignment horizontal="left" vertical="center"/>
    </xf>
    <xf numFmtId="0" fontId="20" fillId="3" borderId="83" xfId="0" applyFont="1" applyFill="1" applyBorder="1" applyAlignment="1">
      <alignment vertical="center"/>
    </xf>
    <xf numFmtId="1" fontId="20" fillId="3" borderId="9" xfId="0" applyNumberFormat="1" applyFont="1" applyFill="1" applyBorder="1" applyAlignment="1">
      <alignment horizontal="right" vertical="center"/>
    </xf>
    <xf numFmtId="1" fontId="20" fillId="3" borderId="84" xfId="0" applyNumberFormat="1" applyFont="1" applyFill="1" applyBorder="1" applyAlignment="1">
      <alignment horizontal="right" vertical="center"/>
    </xf>
    <xf numFmtId="0" fontId="20" fillId="0" borderId="81" xfId="0" applyFont="1" applyBorder="1" applyAlignment="1" applyProtection="1">
      <alignment horizontal="left" vertical="center"/>
      <protection locked="0"/>
    </xf>
    <xf numFmtId="0" fontId="20" fillId="0" borderId="75" xfId="0" applyFont="1" applyBorder="1" applyAlignment="1" applyProtection="1">
      <alignment vertical="center"/>
      <protection locked="0"/>
    </xf>
    <xf numFmtId="1" fontId="20" fillId="0" borderId="5" xfId="0" applyNumberFormat="1" applyFont="1" applyBorder="1" applyAlignment="1" applyProtection="1">
      <alignment horizontal="right" vertical="center"/>
      <protection locked="0"/>
    </xf>
    <xf numFmtId="1" fontId="20" fillId="0" borderId="76" xfId="0" applyNumberFormat="1" applyFont="1" applyBorder="1" applyAlignment="1" applyProtection="1">
      <alignment horizontal="right" vertical="center"/>
      <protection locked="0"/>
    </xf>
    <xf numFmtId="0" fontId="20" fillId="3" borderId="81" xfId="0" applyFont="1" applyFill="1" applyBorder="1" applyAlignment="1" applyProtection="1">
      <alignment horizontal="left" vertical="center"/>
      <protection locked="0"/>
    </xf>
    <xf numFmtId="0" fontId="20" fillId="3" borderId="75" xfId="0" applyFont="1" applyFill="1" applyBorder="1" applyAlignment="1" applyProtection="1">
      <alignment vertical="center"/>
      <protection locked="0"/>
    </xf>
    <xf numFmtId="1" fontId="20" fillId="3" borderId="5" xfId="0" applyNumberFormat="1" applyFont="1" applyFill="1" applyBorder="1" applyAlignment="1" applyProtection="1">
      <alignment horizontal="right" vertical="center"/>
      <protection locked="0"/>
    </xf>
    <xf numFmtId="1" fontId="20" fillId="3" borderId="76" xfId="0" applyNumberFormat="1" applyFont="1" applyFill="1" applyBorder="1" applyAlignment="1" applyProtection="1">
      <alignment horizontal="right" vertical="center"/>
      <protection locked="0"/>
    </xf>
    <xf numFmtId="1" fontId="20" fillId="0" borderId="0" xfId="0" applyNumberFormat="1" applyFont="1" applyAlignment="1">
      <alignment horizontal="right" vertical="center"/>
    </xf>
    <xf numFmtId="0" fontId="20" fillId="3" borderId="82" xfId="0" applyFont="1" applyFill="1" applyBorder="1" applyAlignment="1" applyProtection="1">
      <alignment horizontal="left" vertical="center"/>
      <protection locked="0"/>
    </xf>
    <xf numFmtId="0" fontId="20" fillId="3" borderId="83" xfId="0" applyFont="1" applyFill="1" applyBorder="1" applyAlignment="1" applyProtection="1">
      <alignment vertical="center"/>
      <protection locked="0"/>
    </xf>
    <xf numFmtId="1" fontId="20" fillId="3" borderId="9" xfId="0" applyNumberFormat="1" applyFont="1" applyFill="1" applyBorder="1" applyAlignment="1" applyProtection="1">
      <alignment horizontal="right" vertical="center"/>
      <protection locked="0"/>
    </xf>
    <xf numFmtId="1" fontId="20" fillId="3" borderId="8" xfId="0" applyNumberFormat="1" applyFont="1" applyFill="1" applyBorder="1" applyAlignment="1">
      <alignment vertical="center"/>
    </xf>
    <xf numFmtId="1" fontId="20" fillId="3" borderId="84" xfId="0" applyNumberFormat="1" applyFont="1" applyFill="1" applyBorder="1" applyAlignment="1" applyProtection="1">
      <alignment horizontal="right" vertical="center"/>
      <protection locked="0"/>
    </xf>
    <xf numFmtId="1" fontId="20" fillId="0" borderId="12" xfId="0" applyNumberFormat="1" applyFont="1" applyBorder="1" applyAlignment="1" applyProtection="1">
      <alignment horizontal="right" vertical="center"/>
      <protection locked="0"/>
    </xf>
    <xf numFmtId="1" fontId="20" fillId="0" borderId="85" xfId="0" applyNumberFormat="1" applyFont="1" applyBorder="1" applyAlignment="1" applyProtection="1">
      <alignment horizontal="right" vertical="center"/>
      <protection locked="0"/>
    </xf>
    <xf numFmtId="1" fontId="20" fillId="0" borderId="6" xfId="0" applyNumberFormat="1" applyFont="1" applyBorder="1" applyAlignment="1" applyProtection="1">
      <alignment horizontal="right" vertical="center"/>
      <protection locked="0"/>
    </xf>
    <xf numFmtId="3" fontId="0" fillId="2" borderId="86" xfId="0" applyNumberFormat="1" applyFill="1" applyBorder="1" applyAlignment="1">
      <alignment vertical="center"/>
    </xf>
    <xf numFmtId="3" fontId="0" fillId="0" borderId="5" xfId="0" applyNumberFormat="1" applyBorder="1" applyAlignment="1">
      <alignment vertical="center"/>
    </xf>
    <xf numFmtId="3" fontId="0" fillId="0" borderId="6" xfId="0" applyNumberFormat="1" applyBorder="1" applyAlignment="1">
      <alignment vertical="center"/>
    </xf>
    <xf numFmtId="3" fontId="0" fillId="0" borderId="9" xfId="0" applyNumberFormat="1" applyBorder="1" applyAlignment="1">
      <alignment vertical="center"/>
    </xf>
    <xf numFmtId="3" fontId="0" fillId="0" borderId="10" xfId="0" applyNumberFormat="1" applyBorder="1" applyAlignment="1">
      <alignment vertical="center"/>
    </xf>
    <xf numFmtId="3" fontId="0" fillId="0" borderId="14" xfId="0" applyNumberFormat="1" applyBorder="1" applyAlignment="1">
      <alignment vertical="center"/>
    </xf>
    <xf numFmtId="3" fontId="0" fillId="0" borderId="15" xfId="0" applyNumberFormat="1" applyBorder="1" applyAlignment="1">
      <alignment vertical="center"/>
    </xf>
    <xf numFmtId="0" fontId="0" fillId="0" borderId="0" xfId="0" applyProtection="1">
      <protection locked="0"/>
    </xf>
    <xf numFmtId="0" fontId="0" fillId="0" borderId="0" xfId="0" applyAlignment="1" applyProtection="1">
      <alignment vertical="center"/>
      <protection locked="0"/>
    </xf>
    <xf numFmtId="0" fontId="9" fillId="0" borderId="0" xfId="0" applyFont="1"/>
    <xf numFmtId="0" fontId="8" fillId="0" borderId="0" xfId="0" applyFont="1" applyAlignment="1">
      <alignment horizontal="center" vertical="center"/>
    </xf>
    <xf numFmtId="0" fontId="3" fillId="2" borderId="17" xfId="0" applyFont="1" applyFill="1" applyBorder="1" applyAlignment="1">
      <alignment horizontal="left" vertical="center" indent="1"/>
    </xf>
    <xf numFmtId="0" fontId="0" fillId="7" borderId="1" xfId="0" applyFill="1" applyBorder="1" applyAlignment="1">
      <alignment horizontal="left" vertical="center" indent="2"/>
    </xf>
    <xf numFmtId="0" fontId="8" fillId="7" borderId="19" xfId="0" applyFont="1" applyFill="1" applyBorder="1" applyAlignment="1">
      <alignment horizontal="right" vertical="center"/>
    </xf>
    <xf numFmtId="0" fontId="0" fillId="0" borderId="5" xfId="0" applyBorder="1"/>
    <xf numFmtId="0" fontId="0" fillId="0" borderId="6" xfId="0" applyBorder="1"/>
    <xf numFmtId="0" fontId="0" fillId="0" borderId="0" xfId="0" applyFill="1" applyBorder="1"/>
    <xf numFmtId="0" fontId="3" fillId="0" borderId="0" xfId="0" applyFont="1" applyFill="1" applyBorder="1" applyAlignment="1">
      <alignment vertical="center" wrapText="1"/>
    </xf>
    <xf numFmtId="3" fontId="0" fillId="0" borderId="0" xfId="0" applyNumberFormat="1" applyFill="1" applyBorder="1" applyAlignment="1">
      <alignment vertical="center"/>
    </xf>
    <xf numFmtId="3" fontId="6" fillId="0" borderId="0" xfId="0" applyNumberFormat="1" applyFont="1" applyFill="1" applyBorder="1" applyAlignment="1">
      <alignment vertical="center"/>
    </xf>
    <xf numFmtId="0" fontId="0" fillId="0" borderId="0" xfId="0" applyFill="1" applyBorder="1" applyAlignment="1">
      <alignment vertical="center"/>
    </xf>
    <xf numFmtId="0" fontId="2" fillId="0" borderId="0" xfId="0" applyFont="1" applyFill="1" applyBorder="1"/>
    <xf numFmtId="0" fontId="0" fillId="0" borderId="0" xfId="0" applyFill="1" applyBorder="1" applyAlignment="1" applyProtection="1">
      <alignment horizontal="left" vertical="center" wrapText="1"/>
      <protection locked="0"/>
    </xf>
    <xf numFmtId="0" fontId="0" fillId="0" borderId="0" xfId="0" applyFill="1" applyBorder="1" applyAlignment="1" applyProtection="1">
      <alignment horizontal="left" vertical="top" wrapText="1"/>
      <protection locked="0"/>
    </xf>
    <xf numFmtId="0" fontId="8" fillId="0" borderId="0" xfId="0" applyFont="1" applyFill="1" applyBorder="1" applyAlignment="1">
      <alignment horizontal="center" vertical="center"/>
    </xf>
    <xf numFmtId="3" fontId="0" fillId="3" borderId="10" xfId="0" applyNumberFormat="1" applyFill="1" applyBorder="1" applyAlignment="1">
      <alignment horizontal="right" vertical="center"/>
    </xf>
    <xf numFmtId="3" fontId="0" fillId="0" borderId="6" xfId="0" applyNumberFormat="1" applyBorder="1" applyAlignment="1">
      <alignment horizontal="right" vertical="center"/>
    </xf>
    <xf numFmtId="0" fontId="3" fillId="2" borderId="90" xfId="0" applyFont="1" applyFill="1" applyBorder="1" applyAlignment="1">
      <alignment horizontal="left" vertical="center" indent="1"/>
    </xf>
    <xf numFmtId="1" fontId="0" fillId="2" borderId="91" xfId="0" applyNumberFormat="1" applyFill="1" applyBorder="1" applyAlignment="1">
      <alignment horizontal="right" vertical="center"/>
    </xf>
    <xf numFmtId="0" fontId="0" fillId="2" borderId="64" xfId="0" applyFill="1" applyBorder="1" applyAlignment="1">
      <alignment vertical="center"/>
    </xf>
    <xf numFmtId="3" fontId="0" fillId="2" borderId="64" xfId="0" applyNumberFormat="1" applyFill="1" applyBorder="1" applyAlignment="1">
      <alignment vertical="center"/>
    </xf>
    <xf numFmtId="1" fontId="0" fillId="2" borderId="91" xfId="0" applyNumberFormat="1" applyFill="1" applyBorder="1" applyAlignment="1">
      <alignment vertical="center"/>
    </xf>
    <xf numFmtId="0" fontId="5" fillId="2" borderId="64" xfId="0" applyFont="1" applyFill="1" applyBorder="1" applyAlignment="1">
      <alignment horizontal="left" vertical="center" indent="1"/>
    </xf>
    <xf numFmtId="0" fontId="18" fillId="0" borderId="0" xfId="0" applyFont="1"/>
    <xf numFmtId="0" fontId="18" fillId="7" borderId="17" xfId="0" applyFont="1" applyFill="1" applyBorder="1" applyAlignment="1">
      <alignment horizontal="left" vertical="center" indent="1"/>
    </xf>
    <xf numFmtId="0" fontId="18" fillId="7" borderId="18" xfId="0" applyFont="1" applyFill="1" applyBorder="1" applyAlignment="1">
      <alignment horizontal="center" vertical="center" wrapText="1"/>
    </xf>
    <xf numFmtId="0" fontId="18" fillId="7" borderId="17" xfId="0" applyFont="1" applyFill="1" applyBorder="1"/>
    <xf numFmtId="0" fontId="18" fillId="7" borderId="66" xfId="0" applyFont="1" applyFill="1" applyBorder="1" applyAlignment="1">
      <alignment horizontal="left" indent="1"/>
    </xf>
    <xf numFmtId="0" fontId="18" fillId="7" borderId="92" xfId="0" applyFont="1" applyFill="1" applyBorder="1" applyAlignment="1">
      <alignment horizontal="center" vertical="center"/>
    </xf>
    <xf numFmtId="0" fontId="18" fillId="7" borderId="93" xfId="0" applyFont="1" applyFill="1" applyBorder="1" applyAlignment="1">
      <alignment horizontal="center" vertical="center"/>
    </xf>
    <xf numFmtId="0" fontId="18" fillId="7" borderId="66" xfId="0" applyFont="1" applyFill="1" applyBorder="1"/>
    <xf numFmtId="0" fontId="0" fillId="2" borderId="0" xfId="0" applyFill="1" applyAlignment="1">
      <alignment horizontal="left" vertical="center" indent="1"/>
    </xf>
    <xf numFmtId="9" fontId="0" fillId="2" borderId="5" xfId="0" applyNumberFormat="1" applyFill="1" applyBorder="1" applyAlignment="1">
      <alignment vertical="center"/>
    </xf>
    <xf numFmtId="3" fontId="20" fillId="2" borderId="6" xfId="0" applyNumberFormat="1" applyFont="1" applyFill="1" applyBorder="1" applyAlignment="1">
      <alignment vertical="center"/>
    </xf>
    <xf numFmtId="3" fontId="0" fillId="2" borderId="5" xfId="0" applyNumberFormat="1" applyFill="1" applyBorder="1" applyAlignment="1">
      <alignment horizontal="center" vertical="center"/>
    </xf>
    <xf numFmtId="3" fontId="0" fillId="2" borderId="6" xfId="0" applyNumberFormat="1" applyFill="1" applyBorder="1" applyAlignment="1">
      <alignment horizontal="center" vertical="center"/>
    </xf>
    <xf numFmtId="0" fontId="0" fillId="2" borderId="0" xfId="0" applyFill="1" applyAlignment="1">
      <alignment vertical="center"/>
    </xf>
    <xf numFmtId="0" fontId="0" fillId="3" borderId="0" xfId="0" applyFill="1" applyAlignment="1">
      <alignment horizontal="left" vertical="center" indent="1"/>
    </xf>
    <xf numFmtId="9" fontId="0" fillId="3" borderId="5" xfId="0" applyNumberFormat="1" applyFill="1" applyBorder="1" applyAlignment="1">
      <alignment vertical="center"/>
    </xf>
    <xf numFmtId="3" fontId="0" fillId="3" borderId="5" xfId="0" applyNumberFormat="1" applyFill="1" applyBorder="1" applyAlignment="1">
      <alignment horizontal="right" vertical="center"/>
    </xf>
    <xf numFmtId="9" fontId="0" fillId="3" borderId="5" xfId="0" applyNumberFormat="1" applyFill="1" applyBorder="1" applyAlignment="1">
      <alignment horizontal="right" vertical="center"/>
    </xf>
    <xf numFmtId="3" fontId="20" fillId="3" borderId="6" xfId="0" applyNumberFormat="1" applyFont="1" applyFill="1" applyBorder="1" applyAlignment="1">
      <alignment vertical="center"/>
    </xf>
    <xf numFmtId="3" fontId="0" fillId="3" borderId="6" xfId="0" applyNumberFormat="1" applyFill="1" applyBorder="1" applyAlignment="1">
      <alignment horizontal="center" vertical="center"/>
    </xf>
    <xf numFmtId="0" fontId="5" fillId="0" borderId="0" xfId="0" applyFont="1" applyAlignment="1">
      <alignment vertical="center"/>
    </xf>
    <xf numFmtId="0" fontId="5" fillId="0" borderId="0" xfId="0" applyFont="1" applyAlignment="1">
      <alignment horizontal="left" vertical="center" indent="2"/>
    </xf>
    <xf numFmtId="3" fontId="5" fillId="0" borderId="5" xfId="0" applyNumberFormat="1" applyFont="1" applyBorder="1" applyAlignment="1">
      <alignment vertical="center"/>
    </xf>
    <xf numFmtId="9" fontId="5" fillId="0" borderId="5" xfId="0" applyNumberFormat="1" applyFont="1" applyBorder="1" applyAlignment="1">
      <alignment vertical="center"/>
    </xf>
    <xf numFmtId="3" fontId="5" fillId="0" borderId="6" xfId="0" applyNumberFormat="1" applyFont="1" applyBorder="1" applyAlignment="1">
      <alignment vertical="center"/>
    </xf>
    <xf numFmtId="3" fontId="5" fillId="0" borderId="5" xfId="0" applyNumberFormat="1" applyFont="1" applyBorder="1" applyAlignment="1">
      <alignment horizontal="right" vertical="center"/>
    </xf>
    <xf numFmtId="9" fontId="5" fillId="0" borderId="5" xfId="0" applyNumberFormat="1" applyFont="1" applyBorder="1" applyAlignment="1">
      <alignment horizontal="right" vertical="center"/>
    </xf>
    <xf numFmtId="9" fontId="5" fillId="0" borderId="5" xfId="0" quotePrefix="1" applyNumberFormat="1" applyFont="1" applyBorder="1" applyAlignment="1">
      <alignment horizontal="right" vertical="center"/>
    </xf>
    <xf numFmtId="3" fontId="5" fillId="0" borderId="5" xfId="0" quotePrefix="1" applyNumberFormat="1" applyFont="1" applyBorder="1" applyAlignment="1">
      <alignment horizontal="right" vertical="center"/>
    </xf>
    <xf numFmtId="3" fontId="5" fillId="0" borderId="6" xfId="0" quotePrefix="1" applyNumberFormat="1" applyFont="1" applyBorder="1" applyAlignment="1">
      <alignment horizontal="right" vertical="center"/>
    </xf>
    <xf numFmtId="3" fontId="5" fillId="0" borderId="5" xfId="0" applyNumberFormat="1" applyFont="1" applyBorder="1" applyAlignment="1">
      <alignment horizontal="center" vertical="center"/>
    </xf>
    <xf numFmtId="3" fontId="5" fillId="0" borderId="6" xfId="0" applyNumberFormat="1" applyFont="1" applyBorder="1" applyAlignment="1">
      <alignment horizontal="center" vertical="center"/>
    </xf>
    <xf numFmtId="3" fontId="20" fillId="3" borderId="0" xfId="0" applyNumberFormat="1" applyFont="1" applyFill="1" applyAlignment="1">
      <alignment vertical="center"/>
    </xf>
    <xf numFmtId="0" fontId="0" fillId="3" borderId="1" xfId="0" applyFill="1" applyBorder="1" applyAlignment="1">
      <alignment horizontal="left" vertical="center" indent="1"/>
    </xf>
    <xf numFmtId="9" fontId="0" fillId="3" borderId="14" xfId="0" applyNumberFormat="1" applyFill="1" applyBorder="1" applyAlignment="1">
      <alignment vertical="center"/>
    </xf>
    <xf numFmtId="3" fontId="0" fillId="3" borderId="15" xfId="0" applyNumberFormat="1" applyFill="1" applyBorder="1" applyAlignment="1">
      <alignment horizontal="center" vertical="center"/>
    </xf>
    <xf numFmtId="0" fontId="0" fillId="3" borderId="1" xfId="0" applyFill="1" applyBorder="1" applyAlignment="1">
      <alignment vertical="center"/>
    </xf>
    <xf numFmtId="3" fontId="0" fillId="7" borderId="14" xfId="0" applyNumberFormat="1" applyFill="1" applyBorder="1" applyAlignment="1">
      <alignment vertical="center"/>
    </xf>
    <xf numFmtId="3" fontId="20" fillId="7" borderId="14" xfId="0" applyNumberFormat="1" applyFont="1" applyFill="1" applyBorder="1" applyAlignment="1">
      <alignment vertical="center"/>
    </xf>
    <xf numFmtId="3" fontId="0" fillId="0" borderId="0" xfId="0" applyNumberFormat="1" applyAlignment="1">
      <alignment horizontal="left" vertical="center" wrapText="1" indent="1"/>
    </xf>
    <xf numFmtId="0" fontId="8" fillId="0" borderId="0" xfId="0" applyFont="1" applyAlignment="1">
      <alignment horizontal="center" vertical="center"/>
    </xf>
    <xf numFmtId="3" fontId="0" fillId="3" borderId="5" xfId="0" applyNumberFormat="1" applyFill="1" applyBorder="1" applyAlignment="1">
      <alignment horizontal="center" vertical="center"/>
    </xf>
    <xf numFmtId="3" fontId="0" fillId="3" borderId="14" xfId="0" applyNumberFormat="1" applyFill="1" applyBorder="1" applyAlignment="1">
      <alignment horizontal="center" vertical="center"/>
    </xf>
    <xf numFmtId="0" fontId="8" fillId="0" borderId="0" xfId="0" applyFont="1" applyAlignment="1">
      <alignment horizontal="center" vertical="center" wrapText="1"/>
    </xf>
    <xf numFmtId="0" fontId="4" fillId="9" borderId="0" xfId="0" applyFont="1" applyFill="1" applyAlignment="1">
      <alignment horizontal="center" vertical="center"/>
    </xf>
    <xf numFmtId="3" fontId="0" fillId="3" borderId="52" xfId="0" applyNumberFormat="1" applyFill="1" applyBorder="1" applyAlignment="1">
      <alignment horizontal="left" vertical="center" wrapText="1"/>
    </xf>
    <xf numFmtId="3" fontId="0" fillId="3" borderId="0" xfId="0" applyNumberFormat="1" applyFill="1" applyAlignment="1">
      <alignment horizontal="left" vertical="center" wrapText="1"/>
    </xf>
    <xf numFmtId="3" fontId="0" fillId="3" borderId="59" xfId="0" applyNumberFormat="1" applyFill="1" applyBorder="1" applyAlignment="1">
      <alignment horizontal="left" vertical="center" wrapText="1"/>
    </xf>
    <xf numFmtId="0" fontId="2" fillId="0" borderId="0" xfId="0" applyFont="1" applyFill="1" applyBorder="1" applyAlignment="1">
      <alignment vertical="center"/>
    </xf>
    <xf numFmtId="0" fontId="7" fillId="0" borderId="0" xfId="0" applyFont="1" applyFill="1" applyBorder="1" applyAlignment="1">
      <alignment horizontal="left" vertical="center" indent="1"/>
    </xf>
    <xf numFmtId="0" fontId="3" fillId="0" borderId="0" xfId="0" applyFont="1" applyFill="1" applyBorder="1" applyAlignment="1">
      <alignment horizontal="center" vertical="center" wrapText="1"/>
    </xf>
    <xf numFmtId="3" fontId="3" fillId="0" borderId="0" xfId="0" applyNumberFormat="1" applyFont="1" applyFill="1" applyBorder="1" applyAlignment="1">
      <alignment vertical="center"/>
    </xf>
    <xf numFmtId="164" fontId="3" fillId="0" borderId="0" xfId="0" applyNumberFormat="1" applyFont="1" applyFill="1" applyBorder="1" applyAlignment="1">
      <alignment horizontal="right" vertical="center"/>
    </xf>
    <xf numFmtId="164" fontId="0" fillId="0" borderId="0" xfId="0" applyNumberFormat="1" applyFill="1" applyBorder="1" applyAlignment="1">
      <alignment horizontal="righ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0" fillId="0" borderId="0" xfId="0" applyFill="1" applyBorder="1" applyAlignment="1">
      <alignment horizontal="center" vertical="center"/>
    </xf>
    <xf numFmtId="0" fontId="8" fillId="0" borderId="0" xfId="0" applyFont="1" applyFill="1" applyBorder="1" applyAlignment="1">
      <alignment vertical="center" wrapText="1"/>
    </xf>
    <xf numFmtId="0" fontId="0" fillId="0" borderId="0" xfId="0" applyFill="1" applyBorder="1" applyAlignment="1">
      <alignment vertical="center" wrapText="1"/>
    </xf>
    <xf numFmtId="3" fontId="3" fillId="0" borderId="0" xfId="0" applyNumberFormat="1" applyFont="1" applyFill="1" applyBorder="1" applyAlignment="1">
      <alignment horizontal="center" vertical="center" wrapText="1"/>
    </xf>
    <xf numFmtId="0" fontId="3" fillId="0" borderId="0" xfId="0" applyFont="1" applyFill="1" applyBorder="1" applyAlignment="1">
      <alignment vertical="center"/>
    </xf>
    <xf numFmtId="0" fontId="0" fillId="0" borderId="0" xfId="0" applyFill="1" applyBorder="1" applyProtection="1">
      <protection locked="0"/>
    </xf>
    <xf numFmtId="0" fontId="0" fillId="0" borderId="0" xfId="0" applyFill="1" applyBorder="1" applyAlignment="1" applyProtection="1">
      <alignment vertical="center"/>
      <protection locked="0"/>
    </xf>
    <xf numFmtId="0" fontId="9" fillId="0" borderId="0" xfId="0" applyFont="1" applyFill="1" applyBorder="1"/>
    <xf numFmtId="0" fontId="3" fillId="0" borderId="0" xfId="0" applyFont="1" applyFill="1" applyBorder="1" applyAlignment="1">
      <alignment horizontal="left" vertical="center" indent="1"/>
    </xf>
    <xf numFmtId="0" fontId="0" fillId="0" borderId="0" xfId="0" applyFill="1" applyBorder="1" applyAlignment="1">
      <alignment horizontal="left" vertical="center" indent="2"/>
    </xf>
    <xf numFmtId="0" fontId="8" fillId="0" borderId="0" xfId="0" applyFont="1" applyFill="1" applyBorder="1" applyAlignment="1">
      <alignment horizontal="right" vertical="center"/>
    </xf>
    <xf numFmtId="0" fontId="20" fillId="0" borderId="67" xfId="0" applyFont="1" applyBorder="1" applyAlignment="1">
      <alignment vertical="center"/>
    </xf>
    <xf numFmtId="0" fontId="20" fillId="0" borderId="18" xfId="0" applyFont="1" applyBorder="1" applyAlignment="1">
      <alignment horizontal="left" vertical="center"/>
    </xf>
    <xf numFmtId="9" fontId="20" fillId="0" borderId="18" xfId="0" applyNumberFormat="1" applyFont="1" applyBorder="1" applyAlignment="1">
      <alignment horizontal="right" vertical="center" indent="1"/>
    </xf>
    <xf numFmtId="4" fontId="20" fillId="0" borderId="18" xfId="0" applyNumberFormat="1" applyFont="1" applyBorder="1" applyAlignment="1">
      <alignment horizontal="right" vertical="center" indent="1"/>
    </xf>
    <xf numFmtId="4" fontId="20" fillId="10" borderId="18" xfId="0" applyNumberFormat="1" applyFont="1" applyFill="1" applyBorder="1" applyAlignment="1">
      <alignment horizontal="right" vertical="center" indent="1"/>
    </xf>
    <xf numFmtId="3" fontId="20" fillId="10" borderId="29" xfId="0" applyNumberFormat="1" applyFont="1" applyFill="1" applyBorder="1" applyAlignment="1">
      <alignment horizontal="right" vertical="center" indent="1"/>
    </xf>
    <xf numFmtId="0" fontId="20" fillId="3" borderId="0" xfId="0" applyFont="1" applyFill="1" applyAlignment="1">
      <alignment vertical="center"/>
    </xf>
    <xf numFmtId="0" fontId="20" fillId="3" borderId="5" xfId="0" applyFont="1" applyFill="1" applyBorder="1" applyAlignment="1">
      <alignment horizontal="left" vertical="center"/>
    </xf>
    <xf numFmtId="4" fontId="20" fillId="3" borderId="5" xfId="0" applyNumberFormat="1" applyFont="1" applyFill="1" applyBorder="1" applyAlignment="1">
      <alignment horizontal="right" vertical="center" indent="1"/>
    </xf>
    <xf numFmtId="4" fontId="20" fillId="3" borderId="34" xfId="0" applyNumberFormat="1" applyFont="1" applyFill="1" applyBorder="1" applyAlignment="1">
      <alignment horizontal="right" vertical="center" indent="1"/>
    </xf>
    <xf numFmtId="0" fontId="20" fillId="7" borderId="74" xfId="0" applyFont="1" applyFill="1" applyBorder="1" applyAlignment="1">
      <alignment vertical="center"/>
    </xf>
    <xf numFmtId="4" fontId="20" fillId="7" borderId="5" xfId="0" applyNumberFormat="1" applyFont="1" applyFill="1" applyBorder="1" applyAlignment="1">
      <alignment horizontal="right" vertical="center" indent="1"/>
    </xf>
    <xf numFmtId="4" fontId="20" fillId="7" borderId="34" xfId="0" applyNumberFormat="1" applyFont="1" applyFill="1" applyBorder="1" applyAlignment="1">
      <alignment horizontal="right" vertical="center" indent="1"/>
    </xf>
    <xf numFmtId="0" fontId="0" fillId="0" borderId="74" xfId="0" applyBorder="1" applyAlignment="1">
      <alignment vertical="center"/>
    </xf>
    <xf numFmtId="4" fontId="20" fillId="0" borderId="34" xfId="0" applyNumberFormat="1" applyFont="1" applyBorder="1" applyAlignment="1">
      <alignment horizontal="right" vertical="center" indent="1"/>
    </xf>
    <xf numFmtId="0" fontId="0" fillId="3" borderId="74" xfId="0" applyFill="1" applyBorder="1" applyAlignment="1">
      <alignment vertical="center"/>
    </xf>
    <xf numFmtId="0" fontId="0" fillId="0" borderId="0" xfId="0" applyAlignment="1">
      <alignment horizontal="left" vertical="center" indent="1"/>
    </xf>
    <xf numFmtId="2" fontId="3" fillId="0" borderId="34" xfId="0" quotePrefix="1" applyNumberFormat="1" applyFont="1" applyBorder="1" applyAlignment="1">
      <alignment vertical="center"/>
    </xf>
    <xf numFmtId="2" fontId="0" fillId="3" borderId="0" xfId="0" applyNumberFormat="1" applyFill="1" applyAlignment="1">
      <alignment vertical="center"/>
    </xf>
    <xf numFmtId="2" fontId="0" fillId="3" borderId="34" xfId="0" applyNumberFormat="1" applyFill="1" applyBorder="1" applyAlignment="1">
      <alignment vertical="center"/>
    </xf>
    <xf numFmtId="2" fontId="3" fillId="0" borderId="34" xfId="0" applyNumberFormat="1" applyFont="1" applyBorder="1" applyAlignment="1">
      <alignment vertical="center"/>
    </xf>
    <xf numFmtId="2" fontId="0" fillId="0" borderId="34" xfId="0" applyNumberFormat="1" applyBorder="1" applyAlignment="1">
      <alignment vertical="center"/>
    </xf>
    <xf numFmtId="0" fontId="3" fillId="0" borderId="0" xfId="0" applyFont="1" applyAlignment="1">
      <alignment horizontal="left" vertical="center" indent="1"/>
    </xf>
    <xf numFmtId="0" fontId="0" fillId="2" borderId="0" xfId="0" applyFill="1" applyBorder="1" applyAlignment="1">
      <alignment vertical="center"/>
    </xf>
    <xf numFmtId="3" fontId="0" fillId="3" borderId="0" xfId="0" applyNumberFormat="1" applyFill="1" applyBorder="1" applyAlignment="1">
      <alignment vertical="center"/>
    </xf>
    <xf numFmtId="1" fontId="0" fillId="0" borderId="0" xfId="0" applyNumberFormat="1" applyFill="1" applyBorder="1" applyAlignment="1">
      <alignment vertical="center"/>
    </xf>
    <xf numFmtId="0" fontId="0" fillId="0" borderId="0" xfId="0" applyFill="1" applyBorder="1" applyAlignment="1">
      <alignment horizontal="left" indent="1"/>
    </xf>
    <xf numFmtId="0" fontId="18" fillId="0" borderId="0" xfId="0" applyFont="1" applyFill="1" applyBorder="1"/>
    <xf numFmtId="0" fontId="18" fillId="0" borderId="0" xfId="0" applyFont="1" applyFill="1" applyBorder="1" applyAlignment="1">
      <alignment horizontal="left" vertical="center" inden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indent="1"/>
    </xf>
    <xf numFmtId="0" fontId="18" fillId="0" borderId="0" xfId="0" applyFont="1" applyFill="1" applyBorder="1" applyAlignment="1">
      <alignment horizontal="center" vertical="center"/>
    </xf>
    <xf numFmtId="0" fontId="0" fillId="0" borderId="0" xfId="0" applyFill="1" applyBorder="1" applyAlignment="1">
      <alignment horizontal="left" vertical="center" indent="1"/>
    </xf>
    <xf numFmtId="9" fontId="0" fillId="0" borderId="0" xfId="0" applyNumberFormat="1" applyFill="1" applyBorder="1" applyAlignment="1">
      <alignment vertical="center"/>
    </xf>
    <xf numFmtId="3" fontId="20" fillId="0" borderId="0" xfId="0" applyNumberFormat="1" applyFont="1" applyFill="1" applyBorder="1" applyAlignment="1">
      <alignment vertical="center"/>
    </xf>
    <xf numFmtId="3" fontId="0" fillId="0" borderId="0" xfId="0" applyNumberFormat="1" applyFill="1" applyBorder="1" applyAlignment="1">
      <alignment horizontal="center" vertical="center"/>
    </xf>
    <xf numFmtId="3" fontId="0" fillId="0" borderId="0" xfId="0" applyNumberFormat="1" applyFill="1" applyBorder="1" applyAlignment="1">
      <alignment horizontal="right" vertical="center"/>
    </xf>
    <xf numFmtId="9" fontId="0" fillId="0" borderId="0" xfId="0" applyNumberFormat="1" applyFill="1" applyBorder="1" applyAlignment="1">
      <alignment horizontal="right" vertical="center"/>
    </xf>
    <xf numFmtId="0" fontId="5" fillId="0" borderId="0" xfId="0" applyFont="1" applyFill="1" applyBorder="1" applyAlignment="1">
      <alignment vertical="center"/>
    </xf>
    <xf numFmtId="0" fontId="5" fillId="0" borderId="0" xfId="0" applyFont="1" applyFill="1" applyBorder="1" applyAlignment="1">
      <alignment horizontal="left" vertical="center" indent="2"/>
    </xf>
    <xf numFmtId="3" fontId="5" fillId="0" borderId="0" xfId="0" applyNumberFormat="1" applyFont="1" applyFill="1" applyBorder="1" applyAlignment="1">
      <alignment horizontal="right" vertical="center"/>
    </xf>
    <xf numFmtId="9" fontId="5" fillId="0" borderId="0" xfId="0" quotePrefix="1" applyNumberFormat="1" applyFont="1" applyFill="1" applyBorder="1" applyAlignment="1">
      <alignment horizontal="right" vertical="center"/>
    </xf>
    <xf numFmtId="3" fontId="5" fillId="0" borderId="0" xfId="0" quotePrefix="1" applyNumberFormat="1" applyFont="1" applyFill="1" applyBorder="1" applyAlignment="1">
      <alignment horizontal="right" vertical="center"/>
    </xf>
    <xf numFmtId="3" fontId="5" fillId="0" borderId="0" xfId="0" applyNumberFormat="1" applyFont="1" applyFill="1" applyBorder="1" applyAlignment="1">
      <alignment vertical="center"/>
    </xf>
    <xf numFmtId="9" fontId="5" fillId="0" borderId="0" xfId="0" applyNumberFormat="1" applyFont="1" applyFill="1" applyBorder="1" applyAlignment="1">
      <alignment vertical="center"/>
    </xf>
    <xf numFmtId="3" fontId="5"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xf numFmtId="3" fontId="0" fillId="0" borderId="0" xfId="0" applyNumberFormat="1" applyFill="1" applyBorder="1"/>
    <xf numFmtId="9" fontId="0" fillId="0" borderId="0" xfId="0" applyNumberFormat="1" applyFill="1" applyBorder="1"/>
    <xf numFmtId="3" fontId="20" fillId="0" borderId="0" xfId="0" applyNumberFormat="1" applyFont="1" applyFill="1" applyBorder="1"/>
    <xf numFmtId="0" fontId="5" fillId="0" borderId="0" xfId="0" applyFont="1" applyFill="1" applyBorder="1" applyAlignment="1">
      <alignment horizontal="left" vertical="center" indent="1"/>
    </xf>
    <xf numFmtId="3" fontId="0" fillId="0" borderId="0" xfId="0" applyNumberFormat="1" applyFill="1" applyBorder="1" applyAlignment="1">
      <alignment horizontal="right"/>
    </xf>
    <xf numFmtId="9" fontId="0" fillId="0" borderId="0" xfId="0" quotePrefix="1" applyNumberFormat="1" applyFill="1" applyBorder="1" applyAlignment="1">
      <alignment horizontal="right"/>
    </xf>
    <xf numFmtId="0" fontId="20" fillId="0" borderId="0" xfId="0" applyFont="1" applyFill="1" applyBorder="1"/>
    <xf numFmtId="9" fontId="0" fillId="0" borderId="0" xfId="0" applyNumberFormat="1" applyFill="1" applyBorder="1" applyAlignment="1">
      <alignment horizontal="right"/>
    </xf>
    <xf numFmtId="3" fontId="20" fillId="0" borderId="0" xfId="0" quotePrefix="1" applyNumberFormat="1" applyFont="1" applyFill="1" applyBorder="1" applyAlignment="1">
      <alignment horizontal="right"/>
    </xf>
    <xf numFmtId="3" fontId="0" fillId="0" borderId="75" xfId="0" applyNumberFormat="1" applyBorder="1" applyAlignment="1">
      <alignment vertical="center"/>
    </xf>
    <xf numFmtId="3" fontId="0" fillId="0" borderId="83" xfId="0" applyNumberFormat="1" applyBorder="1" applyAlignment="1">
      <alignment vertical="center"/>
    </xf>
    <xf numFmtId="3" fontId="0" fillId="2" borderId="5" xfId="0" applyNumberFormat="1" applyFill="1" applyBorder="1" applyAlignment="1">
      <alignment horizontal="right" vertical="center"/>
    </xf>
    <xf numFmtId="3" fontId="0" fillId="2" borderId="6" xfId="0" applyNumberFormat="1" applyFill="1" applyBorder="1" applyAlignment="1">
      <alignment horizontal="right" vertical="center"/>
    </xf>
    <xf numFmtId="3" fontId="0" fillId="3" borderId="6" xfId="0" applyNumberFormat="1" applyFill="1" applyBorder="1" applyAlignment="1">
      <alignment horizontal="right" vertical="center"/>
    </xf>
    <xf numFmtId="3" fontId="0" fillId="3" borderId="9" xfId="0" applyNumberFormat="1" applyFill="1" applyBorder="1" applyAlignment="1">
      <alignment horizontal="right" vertical="center"/>
    </xf>
    <xf numFmtId="3" fontId="0" fillId="0" borderId="5" xfId="0" applyNumberFormat="1" applyBorder="1" applyAlignment="1">
      <alignment horizontal="right" vertical="center"/>
    </xf>
    <xf numFmtId="3" fontId="0" fillId="0" borderId="9" xfId="0" applyNumberFormat="1" applyBorder="1" applyAlignment="1">
      <alignment horizontal="right" vertical="center"/>
    </xf>
    <xf numFmtId="3" fontId="0" fillId="0" borderId="14" xfId="0" applyNumberFormat="1" applyBorder="1" applyAlignment="1">
      <alignment horizontal="right" vertical="center"/>
    </xf>
    <xf numFmtId="0" fontId="0" fillId="0" borderId="0" xfId="0" applyFill="1" applyBorder="1" applyAlignment="1">
      <alignment horizontal="left" vertical="center"/>
    </xf>
    <xf numFmtId="0" fontId="26" fillId="0" borderId="0" xfId="1" applyAlignment="1">
      <alignment vertical="center"/>
    </xf>
    <xf numFmtId="0" fontId="0" fillId="8" borderId="0" xfId="0" applyFill="1"/>
    <xf numFmtId="0" fontId="0" fillId="0" borderId="0" xfId="0" applyFill="1"/>
    <xf numFmtId="0" fontId="26" fillId="0" borderId="0" xfId="1" applyAlignment="1">
      <alignment horizontal="right" vertical="center"/>
    </xf>
    <xf numFmtId="0" fontId="3" fillId="0" borderId="0" xfId="0" applyFont="1" applyBorder="1" applyAlignment="1">
      <alignment horizontal="center" vertical="center"/>
    </xf>
    <xf numFmtId="0" fontId="9" fillId="0" borderId="0" xfId="0" applyFont="1" applyBorder="1" applyAlignment="1">
      <alignment horizontal="center" vertical="center"/>
    </xf>
    <xf numFmtId="3" fontId="0" fillId="4" borderId="31" xfId="0" applyNumberFormat="1" applyFill="1" applyBorder="1" applyAlignment="1">
      <alignment horizontal="left" vertical="center" wrapText="1"/>
    </xf>
    <xf numFmtId="3" fontId="0" fillId="4" borderId="0" xfId="0" applyNumberFormat="1" applyFill="1" applyAlignment="1">
      <alignment horizontal="left" vertical="center" wrapText="1"/>
    </xf>
    <xf numFmtId="3" fontId="0" fillId="4" borderId="38" xfId="0" applyNumberFormat="1" applyFill="1" applyBorder="1" applyAlignment="1">
      <alignment horizontal="left" vertical="center" wrapText="1"/>
    </xf>
    <xf numFmtId="3" fontId="0" fillId="6" borderId="41" xfId="0" applyNumberFormat="1" applyFill="1" applyBorder="1" applyAlignment="1">
      <alignment horizontal="left" vertical="center" wrapText="1"/>
    </xf>
    <xf numFmtId="3" fontId="0" fillId="6" borderId="0" xfId="0" applyNumberFormat="1" applyFill="1" applyAlignment="1">
      <alignment horizontal="left" vertical="center" wrapText="1"/>
    </xf>
    <xf numFmtId="3" fontId="0" fillId="6" borderId="49" xfId="0" applyNumberFormat="1" applyFill="1" applyBorder="1" applyAlignment="1">
      <alignment horizontal="left" vertical="center" wrapText="1"/>
    </xf>
    <xf numFmtId="0" fontId="4" fillId="0" borderId="0" xfId="0" applyFont="1" applyFill="1" applyAlignment="1">
      <alignment horizontal="center" vertical="center"/>
    </xf>
    <xf numFmtId="3" fontId="0" fillId="0" borderId="0" xfId="0" applyNumberFormat="1" applyFill="1" applyBorder="1" applyAlignment="1">
      <alignment horizontal="left" vertical="center" wrapText="1"/>
    </xf>
    <xf numFmtId="3" fontId="0" fillId="0" borderId="0" xfId="0" applyNumberFormat="1" applyFill="1" applyBorder="1" applyAlignment="1">
      <alignment horizontal="center" vertical="center" wrapText="1"/>
    </xf>
    <xf numFmtId="3" fontId="0" fillId="0" borderId="0" xfId="0" applyNumberFormat="1" applyFill="1" applyAlignment="1">
      <alignment horizontal="center" vertical="center"/>
    </xf>
    <xf numFmtId="3" fontId="0" fillId="0" borderId="0" xfId="0" applyNumberFormat="1" applyFill="1" applyBorder="1" applyAlignment="1">
      <alignment horizontal="left" vertical="center" wrapText="1" indent="1"/>
    </xf>
    <xf numFmtId="3" fontId="0" fillId="0" borderId="0" xfId="0" applyNumberFormat="1" applyFill="1" applyAlignment="1">
      <alignment vertical="center"/>
    </xf>
    <xf numFmtId="0" fontId="0" fillId="0" borderId="0" xfId="0" applyFill="1" applyAlignment="1">
      <alignment vertical="center"/>
    </xf>
    <xf numFmtId="0" fontId="4" fillId="9" borderId="0" xfId="0" applyFont="1" applyFill="1" applyAlignment="1">
      <alignment horizontal="left" vertical="center" indent="1"/>
    </xf>
    <xf numFmtId="0" fontId="4" fillId="9" borderId="0" xfId="0" applyFont="1" applyFill="1" applyAlignment="1">
      <alignment horizontal="left" vertical="center"/>
    </xf>
    <xf numFmtId="0" fontId="0" fillId="0" borderId="0" xfId="0" applyFill="1" applyBorder="1" applyAlignment="1">
      <alignment horizontal="left" vertical="center" wrapText="1"/>
    </xf>
    <xf numFmtId="0" fontId="0" fillId="0" borderId="0" xfId="0" applyFill="1" applyAlignment="1">
      <alignment horizontal="left" vertical="center" wrapText="1"/>
    </xf>
    <xf numFmtId="3" fontId="6" fillId="0" borderId="0" xfId="0" applyNumberFormat="1" applyFont="1" applyAlignment="1">
      <alignment horizontal="left" vertical="center" wrapText="1" indent="1"/>
    </xf>
    <xf numFmtId="0" fontId="4" fillId="9" borderId="0" xfId="0" applyFont="1" applyFill="1"/>
    <xf numFmtId="0" fontId="4" fillId="9" borderId="0" xfId="0" applyFont="1" applyFill="1" applyAlignment="1">
      <alignment horizontal="left"/>
    </xf>
    <xf numFmtId="0" fontId="14" fillId="9" borderId="0" xfId="0" applyFont="1" applyFill="1" applyAlignment="1">
      <alignment horizontal="right" vertical="center" indent="1"/>
    </xf>
    <xf numFmtId="0" fontId="1" fillId="9" borderId="0" xfId="0" applyFont="1" applyFill="1" applyAlignment="1">
      <alignment horizontal="left" vertical="center" indent="1"/>
    </xf>
    <xf numFmtId="0" fontId="0" fillId="11" borderId="0" xfId="0" applyFill="1"/>
    <xf numFmtId="0" fontId="0" fillId="11" borderId="0" xfId="0" applyFill="1" applyAlignment="1">
      <alignment horizontal="left" vertical="top" wrapText="1"/>
    </xf>
    <xf numFmtId="0" fontId="0" fillId="4" borderId="0" xfId="0" applyFill="1"/>
    <xf numFmtId="0" fontId="0" fillId="12" borderId="0" xfId="0" applyFill="1"/>
    <xf numFmtId="0" fontId="26" fillId="12" borderId="0" xfId="1" applyFill="1" applyAlignment="1">
      <alignment horizontal="center" vertical="center"/>
    </xf>
    <xf numFmtId="3" fontId="0" fillId="0" borderId="8" xfId="0" applyNumberFormat="1" applyFill="1" applyBorder="1" applyAlignment="1">
      <alignment vertical="center"/>
    </xf>
    <xf numFmtId="3" fontId="0" fillId="0" borderId="1" xfId="0" applyNumberFormat="1" applyFill="1" applyBorder="1" applyAlignment="1">
      <alignment vertical="center"/>
    </xf>
    <xf numFmtId="3" fontId="0" fillId="2" borderId="75" xfId="0" applyNumberFormat="1" applyFill="1" applyBorder="1" applyAlignment="1">
      <alignment vertical="center"/>
    </xf>
    <xf numFmtId="3" fontId="0" fillId="3" borderId="75" xfId="0" applyNumberFormat="1" applyFill="1" applyBorder="1" applyAlignment="1">
      <alignment vertical="center"/>
    </xf>
    <xf numFmtId="3" fontId="0" fillId="3" borderId="83" xfId="0" applyNumberFormat="1" applyFill="1" applyBorder="1" applyAlignment="1">
      <alignment vertical="center"/>
    </xf>
    <xf numFmtId="0" fontId="0" fillId="2" borderId="5" xfId="0" applyFill="1" applyBorder="1" applyAlignment="1">
      <alignment vertical="center"/>
    </xf>
    <xf numFmtId="3" fontId="0" fillId="3" borderId="75" xfId="0" applyNumberFormat="1" applyFill="1" applyBorder="1" applyAlignment="1">
      <alignment horizontal="right" vertical="center"/>
    </xf>
    <xf numFmtId="3" fontId="0" fillId="3" borderId="100" xfId="0" applyNumberFormat="1" applyFill="1" applyBorder="1" applyAlignment="1">
      <alignment horizontal="right" vertical="center"/>
    </xf>
    <xf numFmtId="3" fontId="0" fillId="3" borderId="83" xfId="0" applyNumberFormat="1" applyFill="1" applyBorder="1" applyAlignment="1">
      <alignment horizontal="right" vertical="center"/>
    </xf>
    <xf numFmtId="3" fontId="0" fillId="3" borderId="101" xfId="0" applyNumberFormat="1" applyFill="1" applyBorder="1" applyAlignment="1">
      <alignment horizontal="right" vertical="center"/>
    </xf>
    <xf numFmtId="3" fontId="0" fillId="0" borderId="75" xfId="0" applyNumberFormat="1" applyBorder="1" applyAlignment="1">
      <alignment horizontal="right" vertical="center"/>
    </xf>
    <xf numFmtId="3" fontId="0" fillId="0" borderId="100" xfId="0" applyNumberFormat="1" applyBorder="1" applyAlignment="1">
      <alignment horizontal="right" vertical="center"/>
    </xf>
    <xf numFmtId="3" fontId="0" fillId="0" borderId="83" xfId="0" applyNumberFormat="1" applyBorder="1" applyAlignment="1">
      <alignment horizontal="right" vertical="center"/>
    </xf>
    <xf numFmtId="3" fontId="0" fillId="0" borderId="101" xfId="0" applyNumberFormat="1" applyBorder="1" applyAlignment="1">
      <alignment horizontal="right" vertical="center"/>
    </xf>
    <xf numFmtId="3" fontId="0" fillId="0" borderId="19" xfId="0" applyNumberFormat="1" applyBorder="1" applyAlignment="1">
      <alignment horizontal="right" vertical="center"/>
    </xf>
    <xf numFmtId="3" fontId="0" fillId="0" borderId="102" xfId="0" applyNumberFormat="1" applyBorder="1" applyAlignment="1">
      <alignment horizontal="right" vertical="center"/>
    </xf>
    <xf numFmtId="3" fontId="0" fillId="2" borderId="75" xfId="0" applyNumberFormat="1" applyFill="1" applyBorder="1" applyAlignment="1">
      <alignment horizontal="right" vertical="center"/>
    </xf>
    <xf numFmtId="3" fontId="0" fillId="2" borderId="100" xfId="0" applyNumberFormat="1" applyFill="1" applyBorder="1" applyAlignment="1">
      <alignment horizontal="right" vertical="center"/>
    </xf>
    <xf numFmtId="9" fontId="20" fillId="2" borderId="5" xfId="0" applyNumberFormat="1" applyFont="1" applyFill="1" applyBorder="1" applyAlignment="1">
      <alignment vertical="center"/>
    </xf>
    <xf numFmtId="9" fontId="20" fillId="3" borderId="5" xfId="0" applyNumberFormat="1" applyFont="1" applyFill="1" applyBorder="1" applyAlignment="1">
      <alignment vertical="center"/>
    </xf>
    <xf numFmtId="9" fontId="27" fillId="0" borderId="5" xfId="0" applyNumberFormat="1" applyFont="1" applyBorder="1" applyAlignment="1">
      <alignment vertical="center"/>
    </xf>
    <xf numFmtId="9" fontId="20" fillId="3" borderId="14" xfId="0" applyNumberFormat="1" applyFont="1" applyFill="1" applyBorder="1" applyAlignment="1">
      <alignment vertical="center"/>
    </xf>
    <xf numFmtId="0" fontId="26" fillId="12" borderId="0" xfId="1" applyFill="1" applyAlignment="1">
      <alignment horizontal="center" vertical="center"/>
    </xf>
    <xf numFmtId="0" fontId="29" fillId="0" borderId="0" xfId="0" applyFont="1" applyAlignment="1">
      <alignment horizontal="right" vertical="center" wrapText="1"/>
    </xf>
    <xf numFmtId="0" fontId="29" fillId="13" borderId="0" xfId="0" applyFont="1" applyFill="1" applyAlignment="1">
      <alignment vertical="center" wrapText="1"/>
    </xf>
    <xf numFmtId="0" fontId="28" fillId="13" borderId="1" xfId="0" applyFont="1" applyFill="1" applyBorder="1" applyAlignment="1">
      <alignment vertical="center" wrapText="1"/>
    </xf>
    <xf numFmtId="0" fontId="28" fillId="13" borderId="0" xfId="0" applyFont="1" applyFill="1" applyBorder="1" applyAlignment="1">
      <alignment vertical="center" wrapText="1"/>
    </xf>
    <xf numFmtId="0" fontId="28" fillId="13" borderId="0" xfId="0" applyFont="1" applyFill="1" applyBorder="1" applyAlignment="1">
      <alignment horizontal="right" vertical="center" wrapText="1"/>
    </xf>
    <xf numFmtId="0" fontId="29" fillId="13" borderId="1" xfId="0" applyFont="1" applyFill="1" applyBorder="1" applyAlignment="1">
      <alignment vertical="center" wrapText="1"/>
    </xf>
    <xf numFmtId="0" fontId="29" fillId="13" borderId="1" xfId="0" applyFont="1" applyFill="1" applyBorder="1" applyAlignment="1">
      <alignment horizontal="right" vertical="center" wrapText="1"/>
    </xf>
    <xf numFmtId="0" fontId="28" fillId="13" borderId="17" xfId="0" applyFont="1" applyFill="1" applyBorder="1" applyAlignment="1">
      <alignment horizontal="justify" vertical="top" wrapText="1"/>
    </xf>
    <xf numFmtId="0" fontId="28" fillId="0" borderId="64" xfId="0" applyFont="1" applyBorder="1" applyAlignment="1">
      <alignment horizontal="right" vertical="center" wrapText="1"/>
    </xf>
    <xf numFmtId="3" fontId="0" fillId="0" borderId="10" xfId="0" applyNumberFormat="1" applyFill="1" applyBorder="1" applyAlignment="1">
      <alignment horizontal="right" vertical="center"/>
    </xf>
    <xf numFmtId="3" fontId="20" fillId="2" borderId="5" xfId="0" applyNumberFormat="1" applyFont="1" applyFill="1" applyBorder="1" applyAlignment="1">
      <alignment vertical="center"/>
    </xf>
    <xf numFmtId="3" fontId="20" fillId="3" borderId="5" xfId="0" applyNumberFormat="1" applyFont="1" applyFill="1" applyBorder="1" applyAlignment="1">
      <alignment vertical="center"/>
    </xf>
    <xf numFmtId="3" fontId="27" fillId="0" borderId="5" xfId="0" applyNumberFormat="1" applyFont="1" applyBorder="1" applyAlignment="1">
      <alignment vertical="center"/>
    </xf>
    <xf numFmtId="3" fontId="20" fillId="3" borderId="14" xfId="0" applyNumberFormat="1" applyFont="1" applyFill="1" applyBorder="1" applyAlignment="1">
      <alignment vertical="center"/>
    </xf>
    <xf numFmtId="0" fontId="26" fillId="0" borderId="0" xfId="1" applyFill="1" applyAlignment="1">
      <alignment horizontal="center" vertical="center"/>
    </xf>
    <xf numFmtId="0" fontId="26" fillId="0" borderId="0" xfId="1" applyAlignment="1">
      <alignment horizontal="center" vertical="center"/>
    </xf>
    <xf numFmtId="0" fontId="3" fillId="0" borderId="0" xfId="0" applyFont="1" applyAlignment="1">
      <alignment horizontal="left" vertical="center"/>
    </xf>
    <xf numFmtId="0" fontId="26" fillId="0" borderId="0" xfId="1" applyAlignment="1">
      <alignment horizontal="right" vertical="center"/>
    </xf>
    <xf numFmtId="0" fontId="18" fillId="7" borderId="69" xfId="0" applyFont="1" applyFill="1" applyBorder="1" applyAlignment="1">
      <alignment horizontal="center" vertical="center" wrapText="1"/>
    </xf>
    <xf numFmtId="0" fontId="20" fillId="0" borderId="19" xfId="0" applyFont="1" applyBorder="1" applyAlignment="1">
      <alignment horizontal="left" vertical="center" indent="2"/>
    </xf>
    <xf numFmtId="0" fontId="28" fillId="14" borderId="103" xfId="0" applyFont="1" applyFill="1" applyBorder="1" applyAlignment="1">
      <alignment horizontal="left" vertical="center" indent="1"/>
    </xf>
    <xf numFmtId="0" fontId="29" fillId="0" borderId="0" xfId="0" applyFont="1"/>
    <xf numFmtId="0" fontId="29" fillId="0" borderId="0" xfId="0" applyFont="1" applyAlignment="1">
      <alignment horizontal="left" indent="1"/>
    </xf>
    <xf numFmtId="0" fontId="18" fillId="15" borderId="17" xfId="0" applyFont="1" applyFill="1" applyBorder="1" applyAlignment="1">
      <alignment horizontal="left" vertical="center" indent="1"/>
    </xf>
    <xf numFmtId="0" fontId="18" fillId="15" borderId="66" xfId="0" applyFont="1" applyFill="1" applyBorder="1" applyAlignment="1">
      <alignment horizontal="left" indent="1"/>
    </xf>
    <xf numFmtId="0" fontId="29" fillId="14" borderId="0" xfId="0" applyFont="1" applyFill="1" applyAlignment="1">
      <alignment horizontal="left" vertical="center" indent="1"/>
    </xf>
    <xf numFmtId="0" fontId="29" fillId="16" borderId="0" xfId="0" applyFont="1" applyFill="1" applyAlignment="1">
      <alignment horizontal="left" vertical="center" indent="1"/>
    </xf>
    <xf numFmtId="0" fontId="30" fillId="0" borderId="0" xfId="0" applyFont="1" applyAlignment="1">
      <alignment horizontal="left" vertical="center" indent="2"/>
    </xf>
    <xf numFmtId="0" fontId="29" fillId="16" borderId="1" xfId="0" applyFont="1" applyFill="1" applyBorder="1" applyAlignment="1">
      <alignment horizontal="left" vertical="center" indent="1"/>
    </xf>
    <xf numFmtId="0" fontId="28" fillId="14" borderId="104" xfId="0" applyFont="1" applyFill="1" applyBorder="1" applyAlignment="1">
      <alignment horizontal="left" vertical="center" indent="1"/>
    </xf>
    <xf numFmtId="0" fontId="20" fillId="0" borderId="105" xfId="0" applyFont="1" applyBorder="1" applyAlignment="1">
      <alignment horizontal="left" vertical="center" indent="2"/>
    </xf>
    <xf numFmtId="0" fontId="0" fillId="0" borderId="0" xfId="0" applyFill="1" applyBorder="1" applyAlignment="1">
      <alignment wrapText="1"/>
    </xf>
    <xf numFmtId="0" fontId="0" fillId="0" borderId="0" xfId="0" applyFill="1" applyBorder="1" applyAlignment="1"/>
    <xf numFmtId="0" fontId="3" fillId="0" borderId="0" xfId="0" applyFont="1" applyFill="1" applyAlignment="1">
      <alignment vertical="center"/>
    </xf>
    <xf numFmtId="0" fontId="20" fillId="3" borderId="75" xfId="0" applyFont="1" applyFill="1" applyBorder="1" applyAlignment="1">
      <alignment vertical="center" wrapText="1"/>
    </xf>
    <xf numFmtId="0" fontId="20" fillId="3" borderId="83" xfId="0" applyFont="1" applyFill="1" applyBorder="1" applyAlignment="1">
      <alignment vertical="center" wrapText="1"/>
    </xf>
    <xf numFmtId="0" fontId="20" fillId="3" borderId="75" xfId="0" applyFont="1" applyFill="1" applyBorder="1" applyAlignment="1" applyProtection="1">
      <alignment vertical="center" wrapText="1"/>
      <protection locked="0"/>
    </xf>
    <xf numFmtId="0" fontId="20" fillId="3" borderId="83" xfId="0" applyFont="1" applyFill="1" applyBorder="1" applyAlignment="1" applyProtection="1">
      <alignment vertical="center" wrapText="1"/>
      <protection locked="0"/>
    </xf>
    <xf numFmtId="0" fontId="0" fillId="0" borderId="19" xfId="0" applyBorder="1" applyAlignment="1">
      <alignment horizontal="left" vertical="center" indent="2"/>
    </xf>
    <xf numFmtId="0" fontId="7" fillId="0" borderId="0" xfId="0" applyFont="1" applyAlignment="1">
      <alignment horizontal="left" indent="1"/>
    </xf>
    <xf numFmtId="0" fontId="31" fillId="0" borderId="0" xfId="0" applyFont="1"/>
    <xf numFmtId="0" fontId="20" fillId="0" borderId="5" xfId="0" applyFont="1" applyFill="1" applyBorder="1" applyAlignment="1">
      <alignment horizontal="left" vertical="center"/>
    </xf>
    <xf numFmtId="0" fontId="20" fillId="0" borderId="75" xfId="0" applyFont="1" applyFill="1" applyBorder="1" applyAlignment="1">
      <alignment vertical="center"/>
    </xf>
    <xf numFmtId="0" fontId="26" fillId="0" borderId="0" xfId="1" applyAlignment="1">
      <alignment horizontal="center" vertical="center"/>
    </xf>
    <xf numFmtId="0" fontId="20" fillId="0" borderId="0" xfId="0" applyFont="1" applyFill="1" applyAlignment="1">
      <alignment vertical="center"/>
    </xf>
    <xf numFmtId="0" fontId="4" fillId="0" borderId="0" xfId="0" applyFont="1" applyFill="1" applyAlignment="1">
      <alignment vertical="center"/>
    </xf>
    <xf numFmtId="0" fontId="20" fillId="6" borderId="0" xfId="0" applyFont="1" applyFill="1" applyAlignment="1">
      <alignment vertical="center"/>
    </xf>
    <xf numFmtId="0" fontId="4" fillId="0" borderId="0" xfId="0" applyFont="1" applyFill="1"/>
    <xf numFmtId="0" fontId="4" fillId="0" borderId="0" xfId="0" applyFont="1" applyFill="1" applyAlignment="1">
      <alignment horizontal="left" vertical="center"/>
    </xf>
    <xf numFmtId="0" fontId="35" fillId="0" borderId="0" xfId="0" applyFont="1" applyAlignment="1">
      <alignment vertical="center"/>
    </xf>
    <xf numFmtId="0" fontId="37" fillId="0" borderId="0" xfId="0" applyFont="1" applyAlignment="1">
      <alignment vertical="center"/>
    </xf>
    <xf numFmtId="0" fontId="2" fillId="0" borderId="0" xfId="0" applyFont="1" applyFill="1"/>
    <xf numFmtId="0" fontId="18" fillId="0" borderId="0" xfId="0" applyFont="1" applyFill="1" applyAlignment="1">
      <alignment vertical="center"/>
    </xf>
    <xf numFmtId="0" fontId="18" fillId="0" borderId="0" xfId="0" applyFont="1" applyFill="1"/>
    <xf numFmtId="0" fontId="20" fillId="0" borderId="0" xfId="0" applyFont="1" applyFill="1"/>
    <xf numFmtId="0" fontId="32" fillId="0" borderId="0" xfId="0" applyFont="1" applyFill="1"/>
    <xf numFmtId="0" fontId="0" fillId="0" borderId="0" xfId="0" applyFill="1" applyAlignment="1">
      <alignment wrapText="1"/>
    </xf>
    <xf numFmtId="0" fontId="35" fillId="0" borderId="0" xfId="0" applyFont="1" applyFill="1"/>
    <xf numFmtId="0" fontId="4" fillId="0" borderId="0" xfId="0" applyFont="1" applyFill="1" applyAlignment="1">
      <alignment horizontal="left" wrapText="1"/>
    </xf>
    <xf numFmtId="0" fontId="4" fillId="0" borderId="0" xfId="0" applyFont="1" applyFill="1" applyAlignment="1">
      <alignment horizontal="left" vertical="top" wrapText="1"/>
    </xf>
    <xf numFmtId="0" fontId="4" fillId="0" borderId="0" xfId="0" applyFont="1" applyFill="1" applyAlignment="1">
      <alignment vertical="top" wrapText="1"/>
    </xf>
    <xf numFmtId="0" fontId="4" fillId="0" borderId="0" xfId="0" applyFont="1" applyFill="1" applyAlignment="1">
      <alignment vertical="top"/>
    </xf>
    <xf numFmtId="0" fontId="4" fillId="0" borderId="0" xfId="0" applyFont="1" applyFill="1" applyAlignment="1">
      <alignment horizontal="left" vertical="top"/>
    </xf>
    <xf numFmtId="0" fontId="0" fillId="11" borderId="0" xfId="0" applyFill="1" applyAlignment="1">
      <alignment horizontal="left" vertical="top" wrapText="1"/>
    </xf>
    <xf numFmtId="0" fontId="0" fillId="0" borderId="0" xfId="0" applyAlignment="1">
      <alignment horizontal="left" vertical="top"/>
    </xf>
    <xf numFmtId="0" fontId="0" fillId="8" borderId="0" xfId="0" applyFill="1" applyAlignment="1">
      <alignment horizontal="left" vertical="top" wrapText="1"/>
    </xf>
    <xf numFmtId="0" fontId="0" fillId="12" borderId="0" xfId="0" applyFont="1" applyFill="1" applyAlignment="1">
      <alignment horizontal="left" vertical="top" wrapText="1"/>
    </xf>
    <xf numFmtId="0" fontId="0" fillId="12" borderId="0" xfId="0" applyFont="1" applyFill="1" applyAlignment="1">
      <alignment horizontal="left" vertical="top"/>
    </xf>
    <xf numFmtId="0" fontId="24" fillId="12" borderId="0" xfId="0" applyFont="1" applyFill="1" applyAlignment="1">
      <alignment horizontal="center" vertical="center"/>
    </xf>
    <xf numFmtId="0" fontId="0" fillId="12" borderId="0" xfId="0" applyFill="1" applyAlignment="1">
      <alignment horizontal="center"/>
    </xf>
    <xf numFmtId="0" fontId="26" fillId="11" borderId="0" xfId="1" applyFill="1" applyAlignment="1">
      <alignment horizontal="center" vertical="center"/>
    </xf>
    <xf numFmtId="0" fontId="26" fillId="4" borderId="0" xfId="1" applyFill="1" applyAlignment="1">
      <alignment horizontal="center" vertical="center"/>
    </xf>
    <xf numFmtId="0" fontId="26" fillId="12" borderId="0" xfId="1" applyFill="1" applyAlignment="1">
      <alignment horizontal="center" vertical="center"/>
    </xf>
    <xf numFmtId="0" fontId="0" fillId="4" borderId="0" xfId="0" applyFill="1" applyAlignment="1">
      <alignment horizontal="center" vertical="top"/>
    </xf>
    <xf numFmtId="0" fontId="26" fillId="11" borderId="0" xfId="1" applyFill="1" applyAlignment="1">
      <alignment horizontal="center" vertical="center" wrapText="1"/>
    </xf>
    <xf numFmtId="0" fontId="0" fillId="4" borderId="0" xfId="0" applyFill="1" applyAlignment="1">
      <alignment horizontal="left" vertical="top" wrapText="1"/>
    </xf>
    <xf numFmtId="0" fontId="0" fillId="4" borderId="0" xfId="0" applyFill="1" applyAlignment="1">
      <alignment horizontal="left" vertical="top"/>
    </xf>
    <xf numFmtId="0" fontId="24" fillId="0" borderId="0" xfId="0" applyFont="1" applyAlignment="1">
      <alignment horizontal="left"/>
    </xf>
    <xf numFmtId="0" fontId="24" fillId="0" borderId="0" xfId="0" applyFont="1" applyAlignment="1">
      <alignment horizontal="center"/>
    </xf>
    <xf numFmtId="0" fontId="0" fillId="0" borderId="0" xfId="0" applyAlignment="1">
      <alignment horizontal="left"/>
    </xf>
    <xf numFmtId="0" fontId="20" fillId="0" borderId="0" xfId="1" applyFont="1" applyAlignment="1">
      <alignment horizontal="left" vertical="center"/>
    </xf>
    <xf numFmtId="0" fontId="0" fillId="0" borderId="0" xfId="0" quotePrefix="1" applyAlignment="1">
      <alignment horizontal="left" vertical="top"/>
    </xf>
    <xf numFmtId="0" fontId="26" fillId="8" borderId="0" xfId="1" applyFill="1" applyAlignment="1">
      <alignment horizontal="left" vertical="center"/>
    </xf>
    <xf numFmtId="0" fontId="26" fillId="4" borderId="0" xfId="1" applyFill="1" applyAlignment="1">
      <alignment horizontal="left" vertical="center"/>
    </xf>
    <xf numFmtId="0" fontId="26" fillId="12" borderId="0" xfId="1" applyFill="1" applyAlignment="1">
      <alignment horizontal="left" vertical="center"/>
    </xf>
    <xf numFmtId="0" fontId="24" fillId="0" borderId="0" xfId="0" applyFont="1" applyAlignment="1">
      <alignment horizontal="left" vertical="center"/>
    </xf>
    <xf numFmtId="0" fontId="0" fillId="0" borderId="0" xfId="0" applyAlignment="1">
      <alignment horizontal="center" vertical="top"/>
    </xf>
    <xf numFmtId="0" fontId="26" fillId="8" borderId="0" xfId="1" applyFill="1" applyAlignment="1">
      <alignment horizontal="center" vertical="center" wrapText="1"/>
    </xf>
    <xf numFmtId="0" fontId="0" fillId="11" borderId="0" xfId="0" applyFill="1" applyAlignment="1">
      <alignment horizontal="center" vertical="top" wrapText="1"/>
    </xf>
    <xf numFmtId="0" fontId="0" fillId="11" borderId="0" xfId="0" applyFill="1" applyAlignment="1">
      <alignment horizontal="center" vertical="top"/>
    </xf>
    <xf numFmtId="0" fontId="24" fillId="4" borderId="0" xfId="0" applyFont="1" applyFill="1" applyAlignment="1">
      <alignment horizontal="center"/>
    </xf>
    <xf numFmtId="0" fontId="0" fillId="8" borderId="0" xfId="0" applyFill="1" applyAlignment="1">
      <alignment horizontal="left"/>
    </xf>
    <xf numFmtId="0" fontId="26" fillId="8" borderId="0" xfId="1" applyFill="1" applyAlignment="1">
      <alignment horizontal="center" vertical="center"/>
    </xf>
    <xf numFmtId="0" fontId="8" fillId="0" borderId="6" xfId="0" applyFont="1" applyBorder="1" applyAlignment="1">
      <alignment horizontal="left" vertical="center"/>
    </xf>
    <xf numFmtId="0" fontId="8" fillId="0" borderId="0" xfId="0" applyFont="1" applyAlignment="1">
      <alignment horizontal="left" vertical="center"/>
    </xf>
    <xf numFmtId="0" fontId="8" fillId="3" borderId="6" xfId="0" applyFont="1" applyFill="1" applyBorder="1" applyAlignment="1">
      <alignment horizontal="left" vertical="center"/>
    </xf>
    <xf numFmtId="0" fontId="8" fillId="3" borderId="0" xfId="0" applyFont="1" applyFill="1" applyAlignment="1">
      <alignment horizontal="left" vertical="center"/>
    </xf>
    <xf numFmtId="0" fontId="20" fillId="0" borderId="0" xfId="0" applyFont="1" applyFill="1" applyAlignment="1">
      <alignment horizontal="left" vertical="center"/>
    </xf>
    <xf numFmtId="0" fontId="26" fillId="0" borderId="0" xfId="1" applyFill="1" applyAlignment="1">
      <alignment horizontal="center" vertical="center"/>
    </xf>
    <xf numFmtId="0" fontId="18" fillId="0" borderId="0" xfId="0" applyFont="1" applyAlignment="1">
      <alignment horizontal="left" vertical="center"/>
    </xf>
    <xf numFmtId="0" fontId="38" fillId="0" borderId="0" xfId="0" applyFont="1" applyAlignment="1">
      <alignment horizontal="center" vertical="center"/>
    </xf>
    <xf numFmtId="0" fontId="3" fillId="0" borderId="0" xfId="0" applyFont="1" applyAlignment="1">
      <alignment horizontal="left" vertical="center"/>
    </xf>
    <xf numFmtId="0" fontId="26" fillId="0" borderId="0" xfId="1" applyAlignment="1">
      <alignment horizontal="center" vertical="center"/>
    </xf>
    <xf numFmtId="0" fontId="35" fillId="0" borderId="0" xfId="0" applyFont="1" applyAlignment="1">
      <alignment horizontal="left" vertical="center"/>
    </xf>
    <xf numFmtId="3" fontId="0" fillId="0" borderId="1" xfId="0" applyNumberFormat="1" applyBorder="1" applyAlignment="1">
      <alignment horizontal="left" vertical="center"/>
    </xf>
    <xf numFmtId="3" fontId="0" fillId="0" borderId="19" xfId="0" applyNumberFormat="1" applyBorder="1" applyAlignment="1">
      <alignment horizontal="left" vertical="center"/>
    </xf>
    <xf numFmtId="3" fontId="0" fillId="0" borderId="0" xfId="0" applyNumberFormat="1" applyAlignment="1">
      <alignment horizontal="left" vertical="center"/>
    </xf>
    <xf numFmtId="3" fontId="0" fillId="0" borderId="75" xfId="0" applyNumberFormat="1" applyBorder="1" applyAlignment="1">
      <alignment horizontal="left" vertical="center"/>
    </xf>
    <xf numFmtId="3" fontId="0" fillId="0" borderId="11" xfId="0" applyNumberFormat="1" applyBorder="1" applyAlignment="1">
      <alignment horizontal="left" vertical="center"/>
    </xf>
    <xf numFmtId="3" fontId="0" fillId="0" borderId="97" xfId="0" applyNumberFormat="1" applyBorder="1" applyAlignment="1">
      <alignment horizontal="left" vertical="center"/>
    </xf>
    <xf numFmtId="3" fontId="0" fillId="0" borderId="8" xfId="0" applyNumberFormat="1" applyBorder="1" applyAlignment="1">
      <alignment horizontal="left" vertical="center"/>
    </xf>
    <xf numFmtId="3" fontId="0" fillId="0" borderId="83" xfId="0" applyNumberFormat="1" applyBorder="1" applyAlignment="1">
      <alignment horizontal="left" vertical="center"/>
    </xf>
    <xf numFmtId="3" fontId="0" fillId="0" borderId="0" xfId="0" applyNumberFormat="1" applyAlignment="1">
      <alignment horizontal="left" vertical="center" wrapText="1" indent="1"/>
    </xf>
    <xf numFmtId="3" fontId="0" fillId="0" borderId="1" xfId="0" applyNumberFormat="1" applyBorder="1" applyAlignment="1">
      <alignment horizontal="left" vertical="center" wrapText="1" indent="1"/>
    </xf>
    <xf numFmtId="0" fontId="8" fillId="0" borderId="0" xfId="0" applyFont="1" applyAlignment="1">
      <alignment horizontal="left" vertical="top"/>
    </xf>
    <xf numFmtId="3" fontId="0" fillId="3" borderId="0" xfId="0" applyNumberFormat="1" applyFill="1" applyAlignment="1">
      <alignment horizontal="left" vertical="center" indent="1"/>
    </xf>
    <xf numFmtId="3" fontId="0" fillId="3" borderId="8" xfId="0" applyNumberFormat="1" applyFill="1" applyBorder="1" applyAlignment="1">
      <alignment horizontal="left" vertical="center" indent="1"/>
    </xf>
    <xf numFmtId="3" fontId="0" fillId="0" borderId="11" xfId="0" applyNumberFormat="1" applyBorder="1" applyAlignment="1">
      <alignment horizontal="left" vertical="center" indent="1"/>
    </xf>
    <xf numFmtId="3" fontId="0" fillId="0" borderId="0" xfId="0" applyNumberFormat="1" applyAlignment="1">
      <alignment horizontal="left" vertical="center" indent="1"/>
    </xf>
    <xf numFmtId="3" fontId="0" fillId="0" borderId="8" xfId="0" applyNumberFormat="1" applyBorder="1" applyAlignment="1">
      <alignment horizontal="left" vertical="center" indent="1"/>
    </xf>
    <xf numFmtId="3" fontId="3" fillId="0" borderId="2" xfId="0" applyNumberFormat="1" applyFont="1" applyBorder="1" applyAlignment="1">
      <alignment horizontal="left" vertical="center" wrapText="1"/>
    </xf>
    <xf numFmtId="3" fontId="3" fillId="0" borderId="99" xfId="0" applyNumberFormat="1" applyFont="1" applyBorder="1" applyAlignment="1">
      <alignment horizontal="left" vertical="center" wrapText="1"/>
    </xf>
    <xf numFmtId="3" fontId="0" fillId="3" borderId="8" xfId="0" applyNumberFormat="1" applyFill="1" applyBorder="1" applyAlignment="1">
      <alignment horizontal="left" vertical="center"/>
    </xf>
    <xf numFmtId="3" fontId="0" fillId="3" borderId="83" xfId="0" applyNumberFormat="1" applyFill="1" applyBorder="1" applyAlignment="1">
      <alignment horizontal="left" vertical="center"/>
    </xf>
    <xf numFmtId="3" fontId="0" fillId="3" borderId="0" xfId="0" applyNumberFormat="1" applyFill="1" applyAlignment="1">
      <alignment horizontal="left" vertical="center"/>
    </xf>
    <xf numFmtId="3" fontId="0" fillId="3" borderId="75" xfId="0" applyNumberFormat="1" applyFill="1" applyBorder="1" applyAlignment="1">
      <alignment horizontal="left" vertical="center"/>
    </xf>
    <xf numFmtId="3" fontId="0" fillId="2" borderId="20" xfId="0" applyNumberFormat="1" applyFill="1" applyBorder="1" applyAlignment="1">
      <alignment horizontal="left" vertical="center"/>
    </xf>
    <xf numFmtId="3" fontId="0" fillId="2" borderId="98" xfId="0" applyNumberFormat="1" applyFill="1" applyBorder="1" applyAlignment="1">
      <alignment horizontal="left" vertical="center"/>
    </xf>
    <xf numFmtId="0" fontId="0" fillId="8" borderId="87" xfId="0" applyFill="1" applyBorder="1" applyAlignment="1" applyProtection="1">
      <alignment horizontal="left" vertical="center" wrapText="1"/>
      <protection locked="0"/>
    </xf>
    <xf numFmtId="0" fontId="0" fillId="8" borderId="88" xfId="0" applyFill="1" applyBorder="1" applyAlignment="1" applyProtection="1">
      <alignment horizontal="left" vertical="center" wrapText="1"/>
      <protection locked="0"/>
    </xf>
    <xf numFmtId="0" fontId="0" fillId="8" borderId="89" xfId="0" applyFill="1" applyBorder="1" applyAlignment="1" applyProtection="1">
      <alignment horizontal="left" vertical="center" wrapText="1"/>
      <protection locked="0"/>
    </xf>
    <xf numFmtId="3" fontId="0" fillId="3" borderId="63" xfId="0" applyNumberFormat="1" applyFill="1" applyBorder="1" applyAlignment="1" applyProtection="1">
      <alignment horizontal="left" vertical="top" wrapText="1"/>
      <protection locked="0"/>
    </xf>
    <xf numFmtId="3" fontId="0" fillId="3" borderId="64" xfId="0" applyNumberFormat="1" applyFill="1" applyBorder="1" applyAlignment="1" applyProtection="1">
      <alignment horizontal="left" vertical="top" wrapText="1"/>
      <protection locked="0"/>
    </xf>
    <xf numFmtId="0" fontId="0" fillId="3" borderId="65" xfId="0" applyFill="1" applyBorder="1" applyAlignment="1" applyProtection="1">
      <alignment horizontal="left" vertical="top" wrapText="1"/>
      <protection locked="0"/>
    </xf>
    <xf numFmtId="0" fontId="40" fillId="0" borderId="0" xfId="0" applyFont="1" applyFill="1" applyAlignment="1">
      <alignment horizontal="center" vertical="center"/>
    </xf>
    <xf numFmtId="3" fontId="0" fillId="3" borderId="5" xfId="0" applyNumberFormat="1" applyFill="1" applyBorder="1" applyAlignment="1">
      <alignment horizontal="center" vertical="center"/>
    </xf>
    <xf numFmtId="3" fontId="0" fillId="3" borderId="14" xfId="0" applyNumberFormat="1" applyFill="1" applyBorder="1" applyAlignment="1">
      <alignment horizontal="center" vertical="center"/>
    </xf>
    <xf numFmtId="3" fontId="0" fillId="3" borderId="0" xfId="0" applyNumberFormat="1" applyFill="1" applyAlignment="1">
      <alignment horizontal="center" vertical="center"/>
    </xf>
    <xf numFmtId="3" fontId="0" fillId="3" borderId="1" xfId="0" applyNumberFormat="1" applyFill="1" applyBorder="1" applyAlignment="1">
      <alignment horizontal="center" vertical="center"/>
    </xf>
    <xf numFmtId="0" fontId="0" fillId="0" borderId="1" xfId="0" applyBorder="1" applyAlignment="1">
      <alignment horizontal="center"/>
    </xf>
    <xf numFmtId="3" fontId="0" fillId="5" borderId="12" xfId="0" applyNumberFormat="1" applyFill="1" applyBorder="1" applyAlignment="1">
      <alignment horizontal="center" vertical="center" wrapText="1"/>
    </xf>
    <xf numFmtId="3" fontId="0" fillId="5" borderId="5" xfId="0" applyNumberFormat="1" applyFill="1" applyBorder="1" applyAlignment="1">
      <alignment horizontal="center" vertical="center" wrapText="1"/>
    </xf>
    <xf numFmtId="3" fontId="0" fillId="5" borderId="11" xfId="0" applyNumberFormat="1" applyFill="1" applyBorder="1" applyAlignment="1">
      <alignment horizontal="center" vertical="center"/>
    </xf>
    <xf numFmtId="3" fontId="0" fillId="5" borderId="0" xfId="0" applyNumberFormat="1" applyFill="1" applyAlignment="1">
      <alignment horizontal="center" vertical="center"/>
    </xf>
    <xf numFmtId="0" fontId="3" fillId="0" borderId="2" xfId="0" applyFont="1" applyBorder="1" applyAlignment="1">
      <alignment horizontal="center" vertical="center" wrapText="1"/>
    </xf>
    <xf numFmtId="3" fontId="5" fillId="0" borderId="0" xfId="0" applyNumberFormat="1" applyFont="1" applyFill="1" applyBorder="1" applyAlignment="1">
      <alignment horizontal="right" vertical="top" wrapText="1"/>
    </xf>
    <xf numFmtId="0" fontId="22" fillId="0" borderId="0" xfId="0" applyFont="1" applyAlignment="1">
      <alignment horizontal="center" vertical="center"/>
    </xf>
    <xf numFmtId="0" fontId="3" fillId="0" borderId="0" xfId="0" applyFont="1" applyFill="1" applyBorder="1" applyAlignment="1">
      <alignment horizontal="center" vertical="center" wrapText="1"/>
    </xf>
    <xf numFmtId="3" fontId="0" fillId="6" borderId="41" xfId="0" applyNumberFormat="1" applyFill="1" applyBorder="1" applyAlignment="1">
      <alignment horizontal="center" vertical="center" wrapText="1"/>
    </xf>
    <xf numFmtId="3" fontId="0" fillId="6" borderId="0" xfId="0" applyNumberFormat="1" applyFill="1" applyAlignment="1">
      <alignment horizontal="center" vertical="center" wrapText="1"/>
    </xf>
    <xf numFmtId="3" fontId="0" fillId="6" borderId="49" xfId="0" applyNumberFormat="1" applyFill="1" applyBorder="1" applyAlignment="1">
      <alignment horizontal="center" vertical="center" wrapText="1"/>
    </xf>
    <xf numFmtId="3" fontId="0" fillId="3" borderId="52" xfId="0" applyNumberFormat="1" applyFill="1" applyBorder="1" applyAlignment="1">
      <alignment horizontal="center" vertical="center" wrapText="1"/>
    </xf>
    <xf numFmtId="3" fontId="0" fillId="3" borderId="0" xfId="0" applyNumberFormat="1" applyFill="1" applyAlignment="1">
      <alignment horizontal="center" vertical="center" wrapText="1"/>
    </xf>
    <xf numFmtId="3" fontId="0" fillId="3" borderId="59" xfId="0" applyNumberFormat="1" applyFill="1" applyBorder="1" applyAlignment="1">
      <alignment horizontal="center" vertical="center" wrapText="1"/>
    </xf>
    <xf numFmtId="3" fontId="0" fillId="5" borderId="26" xfId="0" applyNumberFormat="1" applyFill="1" applyBorder="1" applyAlignment="1">
      <alignment horizontal="left" vertical="center" wrapText="1"/>
    </xf>
    <xf numFmtId="3" fontId="0" fillId="5" borderId="17" xfId="0" applyNumberFormat="1" applyFill="1" applyBorder="1" applyAlignment="1">
      <alignment horizontal="left" vertical="center" wrapText="1"/>
    </xf>
    <xf numFmtId="3" fontId="0" fillId="5" borderId="27" xfId="0" applyNumberFormat="1" applyFill="1" applyBorder="1" applyAlignment="1">
      <alignment horizontal="left" vertical="center" wrapText="1"/>
    </xf>
    <xf numFmtId="3" fontId="0" fillId="5" borderId="33" xfId="0" applyNumberFormat="1" applyFill="1" applyBorder="1" applyAlignment="1">
      <alignment horizontal="left" vertical="center" wrapText="1"/>
    </xf>
    <xf numFmtId="3" fontId="0" fillId="5" borderId="0" xfId="0" applyNumberFormat="1" applyFill="1" applyAlignment="1">
      <alignment horizontal="left" vertical="center" wrapText="1"/>
    </xf>
    <xf numFmtId="3" fontId="0" fillId="5" borderId="23" xfId="0" applyNumberFormat="1" applyFill="1" applyBorder="1" applyAlignment="1">
      <alignment horizontal="left" vertical="center" wrapText="1"/>
    </xf>
    <xf numFmtId="3" fontId="0" fillId="5" borderId="45" xfId="0" applyNumberFormat="1" applyFill="1" applyBorder="1" applyAlignment="1">
      <alignment horizontal="left" vertical="center" wrapText="1"/>
    </xf>
    <xf numFmtId="3" fontId="0" fillId="5" borderId="1" xfId="0" applyNumberFormat="1" applyFill="1" applyBorder="1" applyAlignment="1">
      <alignment horizontal="left" vertical="center" wrapText="1"/>
    </xf>
    <xf numFmtId="3" fontId="0" fillId="5" borderId="25" xfId="0" applyNumberFormat="1" applyFill="1" applyBorder="1" applyAlignment="1">
      <alignment horizontal="left" vertical="center" wrapText="1"/>
    </xf>
    <xf numFmtId="3" fontId="0" fillId="5" borderId="28" xfId="0" applyNumberFormat="1" applyFill="1" applyBorder="1" applyAlignment="1">
      <alignment horizontal="center" vertical="center" wrapText="1"/>
    </xf>
    <xf numFmtId="3" fontId="0" fillId="5" borderId="17" xfId="0" applyNumberFormat="1" applyFill="1" applyBorder="1" applyAlignment="1">
      <alignment horizontal="center" vertical="center" wrapText="1"/>
    </xf>
    <xf numFmtId="3" fontId="0" fillId="5" borderId="29" xfId="0" applyNumberFormat="1" applyFill="1" applyBorder="1" applyAlignment="1">
      <alignment horizontal="center" vertical="center" wrapText="1"/>
    </xf>
    <xf numFmtId="3" fontId="0" fillId="5" borderId="24" xfId="0" applyNumberFormat="1" applyFill="1" applyBorder="1" applyAlignment="1">
      <alignment horizontal="center" vertical="center" wrapText="1"/>
    </xf>
    <xf numFmtId="3" fontId="0" fillId="5" borderId="0" xfId="0" applyNumberFormat="1" applyFill="1" applyAlignment="1">
      <alignment horizontal="center" vertical="center" wrapText="1"/>
    </xf>
    <xf numFmtId="3" fontId="0" fillId="5" borderId="34" xfId="0" applyNumberFormat="1" applyFill="1" applyBorder="1" applyAlignment="1">
      <alignment horizontal="center" vertical="center" wrapText="1"/>
    </xf>
    <xf numFmtId="3" fontId="0" fillId="5" borderId="46" xfId="0" applyNumberFormat="1" applyFill="1" applyBorder="1" applyAlignment="1">
      <alignment horizontal="center" vertical="center" wrapText="1"/>
    </xf>
    <xf numFmtId="3" fontId="0" fillId="5" borderId="1" xfId="0" applyNumberFormat="1" applyFill="1" applyBorder="1" applyAlignment="1">
      <alignment horizontal="center" vertical="center" wrapText="1"/>
    </xf>
    <xf numFmtId="3" fontId="0" fillId="5" borderId="47" xfId="0" applyNumberFormat="1" applyFill="1" applyBorder="1" applyAlignment="1">
      <alignment horizontal="center" vertical="center" wrapText="1"/>
    </xf>
    <xf numFmtId="3" fontId="0" fillId="4" borderId="31" xfId="0" applyNumberFormat="1" applyFill="1" applyBorder="1" applyAlignment="1">
      <alignment horizontal="center" vertical="center" wrapText="1"/>
    </xf>
    <xf numFmtId="3" fontId="0" fillId="4" borderId="0" xfId="0" applyNumberFormat="1" applyFill="1" applyAlignment="1">
      <alignment horizontal="center" vertical="center" wrapText="1"/>
    </xf>
    <xf numFmtId="3" fontId="0" fillId="4" borderId="38" xfId="0" applyNumberFormat="1" applyFill="1" applyBorder="1" applyAlignment="1">
      <alignment horizontal="center" vertical="center" wrapText="1"/>
    </xf>
    <xf numFmtId="3" fontId="35" fillId="0" borderId="20" xfId="0" applyNumberFormat="1" applyFont="1" applyBorder="1" applyAlignment="1">
      <alignment horizontal="center" vertical="center"/>
    </xf>
    <xf numFmtId="3" fontId="35" fillId="0" borderId="21" xfId="0" applyNumberFormat="1" applyFont="1" applyBorder="1" applyAlignment="1">
      <alignment horizontal="center" vertical="center"/>
    </xf>
    <xf numFmtId="3" fontId="35" fillId="0" borderId="22" xfId="0" applyNumberFormat="1" applyFont="1" applyBorder="1" applyAlignment="1">
      <alignment horizontal="center" vertical="center"/>
    </xf>
    <xf numFmtId="3" fontId="39" fillId="0" borderId="20" xfId="0" applyNumberFormat="1" applyFont="1" applyBorder="1" applyAlignment="1">
      <alignment horizontal="center" vertical="center"/>
    </xf>
    <xf numFmtId="3" fontId="8" fillId="0" borderId="0" xfId="0" applyNumberFormat="1" applyFont="1" applyAlignment="1">
      <alignment horizontal="center" vertical="center" wrapText="1"/>
    </xf>
    <xf numFmtId="3" fontId="8" fillId="0" borderId="23"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3" fontId="8" fillId="0" borderId="25" xfId="0" applyNumberFormat="1" applyFont="1" applyBorder="1" applyAlignment="1">
      <alignment horizontal="center" vertical="center" wrapText="1"/>
    </xf>
    <xf numFmtId="3" fontId="8" fillId="0" borderId="24" xfId="0" applyNumberFormat="1" applyFont="1" applyBorder="1" applyAlignment="1">
      <alignment horizontal="center" vertical="top" wrapText="1"/>
    </xf>
    <xf numFmtId="3" fontId="8" fillId="0" borderId="0" xfId="0" applyNumberFormat="1" applyFont="1" applyAlignment="1">
      <alignment horizontal="center" vertical="top" wrapText="1"/>
    </xf>
    <xf numFmtId="3" fontId="0" fillId="0" borderId="0" xfId="0" applyNumberFormat="1" applyFill="1" applyBorder="1" applyAlignment="1" applyProtection="1">
      <alignment horizontal="left" vertical="top" wrapText="1"/>
      <protection locked="0"/>
    </xf>
    <xf numFmtId="0" fontId="0" fillId="0" borderId="0" xfId="0" applyFill="1" applyBorder="1" applyAlignment="1" applyProtection="1">
      <alignment horizontal="left" vertical="top" wrapText="1"/>
      <protection locked="0"/>
    </xf>
    <xf numFmtId="0" fontId="8" fillId="0" borderId="0" xfId="0" applyFont="1" applyFill="1" applyBorder="1" applyAlignment="1">
      <alignment horizontal="center" vertical="center"/>
    </xf>
    <xf numFmtId="0" fontId="3" fillId="0" borderId="2" xfId="0" applyFont="1" applyBorder="1" applyAlignment="1">
      <alignment horizontal="center" vertical="center"/>
    </xf>
    <xf numFmtId="0" fontId="35" fillId="0" borderId="20" xfId="0" applyFont="1" applyBorder="1" applyAlignment="1">
      <alignment horizontal="center" vertical="center"/>
    </xf>
    <xf numFmtId="0" fontId="8" fillId="0" borderId="0" xfId="0" applyFont="1" applyAlignment="1">
      <alignment horizontal="center" vertical="center" wrapText="1"/>
    </xf>
    <xf numFmtId="0" fontId="4" fillId="9" borderId="0" xfId="0" applyFont="1" applyFill="1" applyAlignment="1">
      <alignment horizontal="center" vertical="center"/>
    </xf>
    <xf numFmtId="0" fontId="8" fillId="0" borderId="0" xfId="0" applyFont="1" applyAlignment="1">
      <alignment horizontal="center" vertical="center"/>
    </xf>
    <xf numFmtId="0" fontId="0" fillId="0" borderId="0" xfId="0" applyFill="1" applyBorder="1" applyAlignment="1" applyProtection="1">
      <alignment horizontal="left" vertical="center" wrapText="1"/>
      <protection locked="0"/>
    </xf>
    <xf numFmtId="0" fontId="8" fillId="0" borderId="0" xfId="0" applyFont="1" applyFill="1" applyBorder="1" applyAlignment="1">
      <alignment horizontal="center" vertical="center" wrapText="1"/>
    </xf>
    <xf numFmtId="0" fontId="26" fillId="0" borderId="0" xfId="1" applyAlignment="1">
      <alignment horizontal="right" vertical="center"/>
    </xf>
    <xf numFmtId="0" fontId="33" fillId="0" borderId="0" xfId="0" applyFont="1" applyAlignment="1">
      <alignment horizontal="left" vertical="center"/>
    </xf>
    <xf numFmtId="3" fontId="0" fillId="4" borderId="30" xfId="0" applyNumberFormat="1" applyFill="1" applyBorder="1" applyAlignment="1">
      <alignment horizontal="left" vertical="center" wrapText="1" indent="1"/>
    </xf>
    <xf numFmtId="3" fontId="0" fillId="4" borderId="31" xfId="0" applyNumberFormat="1" applyFill="1" applyBorder="1" applyAlignment="1">
      <alignment horizontal="left" vertical="center" wrapText="1" indent="1"/>
    </xf>
    <xf numFmtId="3" fontId="0" fillId="4" borderId="35" xfId="0" applyNumberFormat="1" applyFill="1" applyBorder="1" applyAlignment="1">
      <alignment horizontal="left" vertical="center" wrapText="1" indent="1"/>
    </xf>
    <xf numFmtId="3" fontId="0" fillId="4" borderId="0" xfId="0" applyNumberFormat="1" applyFill="1" applyBorder="1" applyAlignment="1">
      <alignment horizontal="left" vertical="center" wrapText="1" indent="1"/>
    </xf>
    <xf numFmtId="3" fontId="0" fillId="4" borderId="37" xfId="0" applyNumberFormat="1" applyFill="1" applyBorder="1" applyAlignment="1">
      <alignment horizontal="left" vertical="center" wrapText="1" indent="1"/>
    </xf>
    <xf numFmtId="3" fontId="0" fillId="4" borderId="38" xfId="0" applyNumberFormat="1" applyFill="1" applyBorder="1" applyAlignment="1">
      <alignment horizontal="left" vertical="center" wrapText="1" indent="1"/>
    </xf>
    <xf numFmtId="3" fontId="0" fillId="6" borderId="40" xfId="0" applyNumberFormat="1" applyFill="1" applyBorder="1" applyAlignment="1">
      <alignment horizontal="left" vertical="center" wrapText="1" indent="1"/>
    </xf>
    <xf numFmtId="3" fontId="0" fillId="6" borderId="41" xfId="0" applyNumberFormat="1" applyFill="1" applyBorder="1" applyAlignment="1">
      <alignment horizontal="left" vertical="center" wrapText="1" indent="1"/>
    </xf>
    <xf numFmtId="3" fontId="0" fillId="6" borderId="43" xfId="0" applyNumberFormat="1" applyFill="1" applyBorder="1" applyAlignment="1">
      <alignment horizontal="left" vertical="center" wrapText="1" indent="1"/>
    </xf>
    <xf numFmtId="3" fontId="0" fillId="6" borderId="0" xfId="0" applyNumberFormat="1" applyFill="1" applyBorder="1" applyAlignment="1">
      <alignment horizontal="left" vertical="center" wrapText="1" indent="1"/>
    </xf>
    <xf numFmtId="3" fontId="0" fillId="6" borderId="48" xfId="0" applyNumberFormat="1" applyFill="1" applyBorder="1" applyAlignment="1">
      <alignment horizontal="left" vertical="center" wrapText="1" indent="1"/>
    </xf>
    <xf numFmtId="3" fontId="0" fillId="6" borderId="49" xfId="0" applyNumberFormat="1" applyFill="1" applyBorder="1" applyAlignment="1">
      <alignment horizontal="left" vertical="center" wrapText="1" indent="1"/>
    </xf>
    <xf numFmtId="3" fontId="0" fillId="3" borderId="51" xfId="0" applyNumberFormat="1" applyFill="1" applyBorder="1" applyAlignment="1">
      <alignment horizontal="left" vertical="center" wrapText="1" indent="1"/>
    </xf>
    <xf numFmtId="3" fontId="0" fillId="3" borderId="52" xfId="0" applyNumberFormat="1" applyFill="1" applyBorder="1" applyAlignment="1">
      <alignment horizontal="left" vertical="center" wrapText="1" indent="1"/>
    </xf>
    <xf numFmtId="3" fontId="0" fillId="3" borderId="56" xfId="0" applyNumberFormat="1" applyFill="1" applyBorder="1" applyAlignment="1">
      <alignment horizontal="left" vertical="center" wrapText="1" indent="1"/>
    </xf>
    <xf numFmtId="3" fontId="0" fillId="3" borderId="0" xfId="0" applyNumberFormat="1" applyFill="1" applyBorder="1" applyAlignment="1">
      <alignment horizontal="left" vertical="center" wrapText="1" indent="1"/>
    </xf>
    <xf numFmtId="3" fontId="0" fillId="3" borderId="58" xfId="0" applyNumberFormat="1" applyFill="1" applyBorder="1" applyAlignment="1">
      <alignment horizontal="left" vertical="center" wrapText="1" indent="1"/>
    </xf>
    <xf numFmtId="3" fontId="0" fillId="3" borderId="59" xfId="0" applyNumberFormat="1" applyFill="1" applyBorder="1" applyAlignment="1">
      <alignment horizontal="left" vertical="center" wrapText="1" indent="1"/>
    </xf>
    <xf numFmtId="0" fontId="4" fillId="9" borderId="0" xfId="0" applyFont="1" applyFill="1" applyAlignment="1">
      <alignment horizontal="left" vertical="center"/>
    </xf>
    <xf numFmtId="0" fontId="14" fillId="9" borderId="0" xfId="0" applyFont="1" applyFill="1" applyAlignment="1">
      <alignment horizontal="right" vertical="center" wrapText="1" indent="1"/>
    </xf>
    <xf numFmtId="0" fontId="0" fillId="8" borderId="26" xfId="0" applyFill="1" applyBorder="1" applyAlignment="1">
      <alignment horizontal="left" vertical="center" wrapText="1"/>
    </xf>
    <xf numFmtId="0" fontId="0" fillId="8" borderId="17" xfId="0" applyFill="1" applyBorder="1" applyAlignment="1">
      <alignment horizontal="left" vertical="center" wrapText="1"/>
    </xf>
    <xf numFmtId="0" fontId="0" fillId="8" borderId="29" xfId="0" applyFill="1" applyBorder="1" applyAlignment="1">
      <alignment horizontal="left" vertical="center" wrapText="1"/>
    </xf>
    <xf numFmtId="0" fontId="0" fillId="8" borderId="33" xfId="0" applyFill="1" applyBorder="1" applyAlignment="1">
      <alignment horizontal="left" vertical="center" wrapText="1"/>
    </xf>
    <xf numFmtId="0" fontId="0" fillId="8" borderId="0" xfId="0" applyFill="1" applyBorder="1" applyAlignment="1">
      <alignment horizontal="left" vertical="center" wrapText="1"/>
    </xf>
    <xf numFmtId="0" fontId="0" fillId="8" borderId="34" xfId="0" applyFill="1" applyBorder="1" applyAlignment="1">
      <alignment horizontal="left" vertical="center" wrapText="1"/>
    </xf>
    <xf numFmtId="0" fontId="0" fillId="8" borderId="45" xfId="0" applyFill="1" applyBorder="1" applyAlignment="1">
      <alignment horizontal="left" vertical="center" wrapText="1"/>
    </xf>
    <xf numFmtId="0" fontId="0" fillId="8" borderId="1" xfId="0" applyFill="1" applyBorder="1" applyAlignment="1">
      <alignment horizontal="left" vertical="center" wrapText="1"/>
    </xf>
    <xf numFmtId="0" fontId="0" fillId="8" borderId="47" xfId="0" applyFill="1" applyBorder="1" applyAlignment="1">
      <alignment horizontal="left" vertical="center" wrapText="1"/>
    </xf>
    <xf numFmtId="3" fontId="0" fillId="3" borderId="51" xfId="0" applyNumberFormat="1" applyFill="1" applyBorder="1" applyAlignment="1">
      <alignment horizontal="left" vertical="center" wrapText="1"/>
    </xf>
    <xf numFmtId="3" fontId="0" fillId="3" borderId="52" xfId="0" applyNumberFormat="1" applyFill="1" applyBorder="1" applyAlignment="1">
      <alignment horizontal="left" vertical="center" wrapText="1"/>
    </xf>
    <xf numFmtId="3" fontId="0" fillId="3" borderId="53" xfId="0" applyNumberFormat="1" applyFill="1" applyBorder="1" applyAlignment="1">
      <alignment horizontal="left" vertical="center" wrapText="1"/>
    </xf>
    <xf numFmtId="3" fontId="0" fillId="3" borderId="56" xfId="0" applyNumberFormat="1" applyFill="1" applyBorder="1" applyAlignment="1">
      <alignment horizontal="left" vertical="center" wrapText="1"/>
    </xf>
    <xf numFmtId="3" fontId="0" fillId="3" borderId="0" xfId="0" applyNumberFormat="1" applyFill="1" applyAlignment="1">
      <alignment horizontal="left" vertical="center" wrapText="1"/>
    </xf>
    <xf numFmtId="3" fontId="0" fillId="3" borderId="23" xfId="0" applyNumberFormat="1" applyFill="1" applyBorder="1" applyAlignment="1">
      <alignment horizontal="left" vertical="center" wrapText="1"/>
    </xf>
    <xf numFmtId="3" fontId="0" fillId="3" borderId="58" xfId="0" applyNumberFormat="1" applyFill="1" applyBorder="1" applyAlignment="1">
      <alignment horizontal="left" vertical="center" wrapText="1"/>
    </xf>
    <xf numFmtId="3" fontId="0" fillId="3" borderId="59" xfId="0" applyNumberFormat="1" applyFill="1" applyBorder="1" applyAlignment="1">
      <alignment horizontal="left" vertical="center" wrapText="1"/>
    </xf>
    <xf numFmtId="3" fontId="0" fillId="3" borderId="60" xfId="0" applyNumberFormat="1" applyFill="1" applyBorder="1" applyAlignment="1">
      <alignment horizontal="left" vertical="center" wrapText="1"/>
    </xf>
    <xf numFmtId="3" fontId="0" fillId="3" borderId="54" xfId="0" applyNumberFormat="1" applyFill="1" applyBorder="1" applyAlignment="1">
      <alignment horizontal="center" vertical="center" wrapText="1"/>
    </xf>
    <xf numFmtId="3" fontId="0" fillId="3" borderId="55" xfId="0" applyNumberFormat="1" applyFill="1" applyBorder="1" applyAlignment="1">
      <alignment horizontal="center" vertical="center" wrapText="1"/>
    </xf>
    <xf numFmtId="3" fontId="0" fillId="3" borderId="24" xfId="0" applyNumberFormat="1" applyFill="1" applyBorder="1" applyAlignment="1">
      <alignment horizontal="center" vertical="center" wrapText="1"/>
    </xf>
    <xf numFmtId="3" fontId="0" fillId="3" borderId="57" xfId="0" applyNumberFormat="1" applyFill="1" applyBorder="1" applyAlignment="1">
      <alignment horizontal="center" vertical="center" wrapText="1"/>
    </xf>
    <xf numFmtId="3" fontId="0" fillId="3" borderId="61" xfId="0" applyNumberFormat="1" applyFill="1" applyBorder="1" applyAlignment="1">
      <alignment horizontal="center" vertical="center" wrapText="1"/>
    </xf>
    <xf numFmtId="3" fontId="0" fillId="3" borderId="62" xfId="0" applyNumberFormat="1" applyFill="1" applyBorder="1" applyAlignment="1">
      <alignment horizontal="center" vertical="center" wrapText="1"/>
    </xf>
    <xf numFmtId="0" fontId="3" fillId="0" borderId="4" xfId="0" applyFont="1" applyBorder="1" applyAlignment="1">
      <alignment horizontal="center" vertical="center" wrapText="1"/>
    </xf>
    <xf numFmtId="0" fontId="20" fillId="0" borderId="0" xfId="0" applyFont="1" applyAlignment="1">
      <alignment horizontal="left" vertical="top" wrapText="1"/>
    </xf>
    <xf numFmtId="0" fontId="18" fillId="0" borderId="0" xfId="0" applyFont="1" applyFill="1" applyAlignment="1">
      <alignment horizontal="center" vertical="center"/>
    </xf>
    <xf numFmtId="0" fontId="18" fillId="0" borderId="0" xfId="0" applyFont="1" applyFill="1" applyAlignment="1">
      <alignment horizontal="left" vertical="center"/>
    </xf>
    <xf numFmtId="0" fontId="20" fillId="0" borderId="0" xfId="0" applyFont="1" applyFill="1" applyAlignment="1">
      <alignment horizontal="left" vertical="center" indent="1"/>
    </xf>
    <xf numFmtId="0" fontId="20" fillId="0" borderId="0" xfId="0" applyFont="1" applyFill="1" applyAlignment="1">
      <alignment horizontal="left" vertical="center" wrapText="1" indent="1"/>
    </xf>
    <xf numFmtId="0" fontId="0" fillId="0" borderId="94" xfId="0" applyBorder="1" applyAlignment="1">
      <alignment horizontal="left" vertical="center" indent="1"/>
    </xf>
    <xf numFmtId="0" fontId="0" fillId="0" borderId="95" xfId="0" applyBorder="1" applyAlignment="1">
      <alignment horizontal="left" vertical="center" indent="1"/>
    </xf>
    <xf numFmtId="0" fontId="0" fillId="0" borderId="96" xfId="0" applyBorder="1" applyAlignment="1">
      <alignment horizontal="left" vertical="center" indent="1"/>
    </xf>
    <xf numFmtId="0" fontId="0" fillId="0" borderId="94" xfId="0" applyBorder="1" applyAlignment="1">
      <alignment horizontal="left" vertical="center" wrapText="1" indent="1"/>
    </xf>
    <xf numFmtId="0" fontId="0" fillId="0" borderId="95" xfId="0" applyBorder="1" applyAlignment="1">
      <alignment horizontal="left" vertical="center" wrapText="1" indent="1"/>
    </xf>
    <xf numFmtId="0" fontId="0" fillId="0" borderId="96" xfId="0" applyBorder="1" applyAlignment="1">
      <alignment horizontal="left" vertical="center" wrapText="1" indent="1"/>
    </xf>
    <xf numFmtId="0" fontId="20" fillId="0" borderId="0" xfId="0" applyFont="1" applyFill="1" applyAlignment="1">
      <alignment horizontal="center" vertical="center"/>
    </xf>
    <xf numFmtId="0" fontId="43" fillId="0" borderId="0" xfId="0" applyFont="1" applyAlignment="1">
      <alignment horizontal="left" vertical="center"/>
    </xf>
    <xf numFmtId="0" fontId="20" fillId="0" borderId="0" xfId="0" applyFont="1" applyFill="1" applyAlignment="1">
      <alignment horizontal="left" vertical="top" wrapText="1"/>
    </xf>
    <xf numFmtId="0" fontId="20" fillId="0" borderId="0" xfId="0" applyFont="1" applyFill="1" applyAlignment="1">
      <alignment horizontal="left" vertical="top"/>
    </xf>
    <xf numFmtId="0" fontId="18" fillId="0" borderId="0" xfId="0" applyFont="1" applyFill="1" applyBorder="1" applyAlignment="1">
      <alignment horizontal="center" vertical="center"/>
    </xf>
    <xf numFmtId="0" fontId="18" fillId="0" borderId="0" xfId="0" applyFont="1" applyFill="1" applyBorder="1" applyAlignment="1">
      <alignment horizontal="center" vertical="center" wrapText="1"/>
    </xf>
    <xf numFmtId="3" fontId="3" fillId="0" borderId="2" xfId="0" applyNumberFormat="1" applyFont="1" applyBorder="1" applyAlignment="1">
      <alignment horizontal="center" vertical="center" wrapText="1"/>
    </xf>
    <xf numFmtId="3" fontId="3" fillId="0" borderId="99" xfId="0" applyNumberFormat="1" applyFont="1" applyBorder="1" applyAlignment="1">
      <alignment horizontal="center" vertical="center" wrapText="1"/>
    </xf>
    <xf numFmtId="0" fontId="18" fillId="7" borderId="69" xfId="0" applyFont="1" applyFill="1" applyBorder="1" applyAlignment="1">
      <alignment horizontal="center" vertical="center"/>
    </xf>
    <xf numFmtId="0" fontId="18" fillId="7" borderId="17" xfId="0" applyFont="1" applyFill="1" applyBorder="1" applyAlignment="1">
      <alignment horizontal="center" vertical="center"/>
    </xf>
    <xf numFmtId="0" fontId="18" fillId="7" borderId="16" xfId="0" applyFont="1" applyFill="1" applyBorder="1" applyAlignment="1">
      <alignment horizontal="center" vertical="center"/>
    </xf>
    <xf numFmtId="0" fontId="18" fillId="7" borderId="16" xfId="0" applyFont="1" applyFill="1" applyBorder="1" applyAlignment="1">
      <alignment horizontal="center" vertical="center" wrapText="1"/>
    </xf>
    <xf numFmtId="0" fontId="18" fillId="7" borderId="69" xfId="0" applyFont="1" applyFill="1" applyBorder="1" applyAlignment="1">
      <alignment horizontal="center" vertical="center" wrapText="1"/>
    </xf>
    <xf numFmtId="3" fontId="0" fillId="0" borderId="11" xfId="0" applyNumberFormat="1" applyBorder="1" applyAlignment="1">
      <alignment horizontal="left" vertical="center" wrapText="1" indent="1"/>
    </xf>
    <xf numFmtId="0" fontId="20" fillId="0" borderId="17" xfId="0" applyFont="1" applyBorder="1" applyAlignment="1">
      <alignment horizontal="left" wrapText="1" indent="1"/>
    </xf>
    <xf numFmtId="0" fontId="20" fillId="0" borderId="17" xfId="0" applyFont="1" applyBorder="1" applyAlignment="1">
      <alignment horizontal="left" vertical="center" indent="1"/>
    </xf>
    <xf numFmtId="0" fontId="20" fillId="0" borderId="17" xfId="0" applyFont="1" applyBorder="1" applyAlignment="1">
      <alignment horizontal="left" vertical="center" wrapText="1" indent="1"/>
    </xf>
    <xf numFmtId="0" fontId="0" fillId="0" borderId="17" xfId="0" applyBorder="1" applyAlignment="1">
      <alignment horizontal="left" vertical="center" wrapText="1" indent="1"/>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4</xdr:col>
      <xdr:colOff>1571625</xdr:colOff>
      <xdr:row>56</xdr:row>
      <xdr:rowOff>123825</xdr:rowOff>
    </xdr:from>
    <xdr:to>
      <xdr:col>6</xdr:col>
      <xdr:colOff>0</xdr:colOff>
      <xdr:row>57</xdr:row>
      <xdr:rowOff>104775</xdr:rowOff>
    </xdr:to>
    <xdr:sp macro="" textlink="">
      <xdr:nvSpPr>
        <xdr:cNvPr id="12" name="Rechteck 11">
          <a:extLst>
            <a:ext uri="{FF2B5EF4-FFF2-40B4-BE49-F238E27FC236}">
              <a16:creationId xmlns:a16="http://schemas.microsoft.com/office/drawing/2014/main" id="{BA82E180-8036-43EE-A5B3-0FAF79D9600C}"/>
            </a:ext>
          </a:extLst>
        </xdr:cNvPr>
        <xdr:cNvSpPr/>
      </xdr:nvSpPr>
      <xdr:spPr>
        <a:xfrm>
          <a:off x="5715000" y="11582400"/>
          <a:ext cx="18097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7</xdr:col>
      <xdr:colOff>790575</xdr:colOff>
      <xdr:row>56</xdr:row>
      <xdr:rowOff>107949</xdr:rowOff>
    </xdr:from>
    <xdr:to>
      <xdr:col>7</xdr:col>
      <xdr:colOff>971550</xdr:colOff>
      <xdr:row>57</xdr:row>
      <xdr:rowOff>88899</xdr:rowOff>
    </xdr:to>
    <xdr:sp macro="" textlink="">
      <xdr:nvSpPr>
        <xdr:cNvPr id="13" name="Rechteck 12">
          <a:extLst>
            <a:ext uri="{FF2B5EF4-FFF2-40B4-BE49-F238E27FC236}">
              <a16:creationId xmlns:a16="http://schemas.microsoft.com/office/drawing/2014/main" id="{3DF852B2-D31F-4C7A-BF1E-5EDB7B6CE063}"/>
            </a:ext>
          </a:extLst>
        </xdr:cNvPr>
        <xdr:cNvSpPr/>
      </xdr:nvSpPr>
      <xdr:spPr>
        <a:xfrm>
          <a:off x="9324975" y="11566524"/>
          <a:ext cx="18097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8</xdr:col>
      <xdr:colOff>657225</xdr:colOff>
      <xdr:row>56</xdr:row>
      <xdr:rowOff>123824</xdr:rowOff>
    </xdr:from>
    <xdr:to>
      <xdr:col>8</xdr:col>
      <xdr:colOff>844550</xdr:colOff>
      <xdr:row>57</xdr:row>
      <xdr:rowOff>104774</xdr:rowOff>
    </xdr:to>
    <xdr:sp macro="" textlink="">
      <xdr:nvSpPr>
        <xdr:cNvPr id="14" name="Rechteck 13">
          <a:extLst>
            <a:ext uri="{FF2B5EF4-FFF2-40B4-BE49-F238E27FC236}">
              <a16:creationId xmlns:a16="http://schemas.microsoft.com/office/drawing/2014/main" id="{BA4B492D-62A1-4A0E-A3A5-1AC1CB585E17}"/>
            </a:ext>
          </a:extLst>
        </xdr:cNvPr>
        <xdr:cNvSpPr/>
      </xdr:nvSpPr>
      <xdr:spPr>
        <a:xfrm>
          <a:off x="10496550" y="11582399"/>
          <a:ext cx="18732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8</xdr:col>
      <xdr:colOff>657225</xdr:colOff>
      <xdr:row>56</xdr:row>
      <xdr:rowOff>123824</xdr:rowOff>
    </xdr:from>
    <xdr:to>
      <xdr:col>8</xdr:col>
      <xdr:colOff>841375</xdr:colOff>
      <xdr:row>57</xdr:row>
      <xdr:rowOff>104774</xdr:rowOff>
    </xdr:to>
    <xdr:sp macro="" textlink="">
      <xdr:nvSpPr>
        <xdr:cNvPr id="15" name="Rechteck 14">
          <a:extLst>
            <a:ext uri="{FF2B5EF4-FFF2-40B4-BE49-F238E27FC236}">
              <a16:creationId xmlns:a16="http://schemas.microsoft.com/office/drawing/2014/main" id="{30CB74C5-A830-443C-BB43-45F81661F6DE}"/>
            </a:ext>
          </a:extLst>
        </xdr:cNvPr>
        <xdr:cNvSpPr/>
      </xdr:nvSpPr>
      <xdr:spPr>
        <a:xfrm>
          <a:off x="10496550" y="11582399"/>
          <a:ext cx="184150"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xdr:from>
      <xdr:col>12</xdr:col>
      <xdr:colOff>171450</xdr:colOff>
      <xdr:row>56</xdr:row>
      <xdr:rowOff>114299</xdr:rowOff>
    </xdr:from>
    <xdr:to>
      <xdr:col>12</xdr:col>
      <xdr:colOff>358775</xdr:colOff>
      <xdr:row>57</xdr:row>
      <xdr:rowOff>95249</xdr:rowOff>
    </xdr:to>
    <xdr:sp macro="" textlink="">
      <xdr:nvSpPr>
        <xdr:cNvPr id="16" name="Rechteck 15">
          <a:extLst>
            <a:ext uri="{FF2B5EF4-FFF2-40B4-BE49-F238E27FC236}">
              <a16:creationId xmlns:a16="http://schemas.microsoft.com/office/drawing/2014/main" id="{0C0AF16E-AC0F-45BE-B309-6223DD16A1F9}"/>
            </a:ext>
          </a:extLst>
        </xdr:cNvPr>
        <xdr:cNvSpPr/>
      </xdr:nvSpPr>
      <xdr:spPr>
        <a:xfrm>
          <a:off x="14144625" y="11572874"/>
          <a:ext cx="187325" cy="142875"/>
        </a:xfrm>
        <a:prstGeom prst="rect">
          <a:avLst/>
        </a:prstGeom>
        <a:solidFill>
          <a:sysClr val="window" lastClr="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clientData/>
  </xdr:twoCellAnchor>
  <xdr:twoCellAnchor editAs="oneCell">
    <xdr:from>
      <xdr:col>0</xdr:col>
      <xdr:colOff>191976</xdr:colOff>
      <xdr:row>5</xdr:row>
      <xdr:rowOff>88604</xdr:rowOff>
    </xdr:from>
    <xdr:to>
      <xdr:col>4</xdr:col>
      <xdr:colOff>812800</xdr:colOff>
      <xdr:row>22</xdr:row>
      <xdr:rowOff>160337</xdr:rowOff>
    </xdr:to>
    <xdr:pic>
      <xdr:nvPicPr>
        <xdr:cNvPr id="2" name="Grafik 1">
          <a:extLst>
            <a:ext uri="{FF2B5EF4-FFF2-40B4-BE49-F238E27FC236}">
              <a16:creationId xmlns:a16="http://schemas.microsoft.com/office/drawing/2014/main" id="{51173116-D2AB-2D44-9749-E6D6DE214075}"/>
            </a:ext>
          </a:extLst>
        </xdr:cNvPr>
        <xdr:cNvPicPr>
          <a:picLocks noChangeAspect="1"/>
        </xdr:cNvPicPr>
      </xdr:nvPicPr>
      <xdr:blipFill>
        <a:blip xmlns:r="http://schemas.openxmlformats.org/officeDocument/2006/relationships" r:embed="rId1"/>
        <a:stretch>
          <a:fillRect/>
        </a:stretch>
      </xdr:blipFill>
      <xdr:spPr>
        <a:xfrm>
          <a:off x="191976" y="1587204"/>
          <a:ext cx="5142024" cy="4110333"/>
        </a:xfrm>
        <a:prstGeom prst="rect">
          <a:avLst/>
        </a:prstGeom>
      </xdr:spPr>
    </xdr:pic>
    <xdr:clientData/>
  </xdr:twoCellAnchor>
  <xdr:twoCellAnchor editAs="oneCell">
    <xdr:from>
      <xdr:col>1</xdr:col>
      <xdr:colOff>0</xdr:colOff>
      <xdr:row>26</xdr:row>
      <xdr:rowOff>103372</xdr:rowOff>
    </xdr:from>
    <xdr:to>
      <xdr:col>12</xdr:col>
      <xdr:colOff>457791</xdr:colOff>
      <xdr:row>59</xdr:row>
      <xdr:rowOff>142174</xdr:rowOff>
    </xdr:to>
    <xdr:pic>
      <xdr:nvPicPr>
        <xdr:cNvPr id="3" name="Grafik 2">
          <a:extLst>
            <a:ext uri="{FF2B5EF4-FFF2-40B4-BE49-F238E27FC236}">
              <a16:creationId xmlns:a16="http://schemas.microsoft.com/office/drawing/2014/main" id="{1848DE5B-F904-0C49-9B98-714B0B127E10}"/>
            </a:ext>
          </a:extLst>
        </xdr:cNvPr>
        <xdr:cNvPicPr>
          <a:picLocks noChangeAspect="1"/>
        </xdr:cNvPicPr>
      </xdr:nvPicPr>
      <xdr:blipFill>
        <a:blip xmlns:r="http://schemas.openxmlformats.org/officeDocument/2006/relationships" r:embed="rId2"/>
        <a:stretch>
          <a:fillRect/>
        </a:stretch>
      </xdr:blipFill>
      <xdr:spPr>
        <a:xfrm>
          <a:off x="206744" y="6379535"/>
          <a:ext cx="15535349" cy="5399383"/>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A2:AA38"/>
  <sheetViews>
    <sheetView showGridLines="0" tabSelected="1" zoomScale="110" zoomScaleNormal="110" workbookViewId="0"/>
  </sheetViews>
  <sheetFormatPr baseColWidth="10" defaultRowHeight="13"/>
  <cols>
    <col min="1" max="1" width="2.6640625" customWidth="1"/>
    <col min="2" max="2" width="0.83203125" customWidth="1"/>
    <col min="3" max="14" width="11.6640625" customWidth="1"/>
  </cols>
  <sheetData>
    <row r="2" spans="1:24" ht="16">
      <c r="C2" s="468" t="s">
        <v>304</v>
      </c>
      <c r="D2" s="468"/>
      <c r="E2" s="468"/>
      <c r="F2" s="468"/>
      <c r="G2" s="468"/>
      <c r="H2" s="468"/>
      <c r="I2" s="468"/>
      <c r="J2" s="468"/>
      <c r="K2" s="468"/>
      <c r="L2" s="468"/>
      <c r="M2" s="468"/>
      <c r="N2" s="468"/>
    </row>
    <row r="3" spans="1:24" ht="16">
      <c r="C3" s="469"/>
      <c r="D3" s="469"/>
      <c r="E3" s="469"/>
      <c r="F3" s="469"/>
      <c r="G3" s="469"/>
      <c r="H3" s="469"/>
      <c r="I3" s="469"/>
      <c r="J3" s="469"/>
      <c r="K3" s="469"/>
      <c r="L3" s="469"/>
      <c r="M3" s="469"/>
      <c r="N3" s="469"/>
    </row>
    <row r="4" spans="1:24" ht="20" customHeight="1">
      <c r="A4" s="337"/>
      <c r="C4" s="472" t="s">
        <v>186</v>
      </c>
      <c r="D4" s="455"/>
      <c r="E4" s="455"/>
      <c r="F4" s="455"/>
      <c r="G4" s="455"/>
      <c r="H4" s="455"/>
      <c r="I4" s="455"/>
      <c r="J4" s="455"/>
      <c r="K4" s="455"/>
      <c r="L4" s="455"/>
      <c r="M4" s="455"/>
      <c r="N4" s="455"/>
    </row>
    <row r="5" spans="1:24" s="47" customFormat="1" ht="20" customHeight="1">
      <c r="A5" s="353"/>
      <c r="C5" s="473" t="s">
        <v>307</v>
      </c>
      <c r="D5" s="473"/>
      <c r="E5" s="473"/>
      <c r="F5" s="471" t="s">
        <v>305</v>
      </c>
      <c r="G5" s="471"/>
      <c r="H5" s="471"/>
      <c r="I5" s="471"/>
      <c r="J5" s="471"/>
      <c r="K5" s="471"/>
      <c r="L5" s="471"/>
      <c r="M5" s="471"/>
      <c r="N5" s="471"/>
      <c r="O5" s="337"/>
      <c r="P5" s="436"/>
      <c r="Q5" s="436"/>
      <c r="R5" s="436"/>
      <c r="S5" s="436"/>
      <c r="T5" s="436"/>
      <c r="U5" s="436"/>
      <c r="V5" s="436"/>
      <c r="W5" s="436"/>
      <c r="X5" s="436"/>
    </row>
    <row r="6" spans="1:24" s="47" customFormat="1" ht="20" customHeight="1">
      <c r="A6" s="353"/>
      <c r="B6" s="353"/>
      <c r="C6" s="474" t="s">
        <v>306</v>
      </c>
      <c r="D6" s="474"/>
      <c r="E6" s="474"/>
      <c r="F6" s="435" t="s">
        <v>267</v>
      </c>
      <c r="G6" s="435"/>
      <c r="H6" s="435"/>
      <c r="I6" s="435"/>
      <c r="J6" s="437"/>
      <c r="K6" s="437"/>
      <c r="L6" s="437"/>
      <c r="M6" s="435"/>
      <c r="N6" s="435"/>
      <c r="O6" s="435"/>
      <c r="P6" s="436"/>
      <c r="Q6" s="436"/>
      <c r="R6" s="436"/>
      <c r="S6" s="436"/>
      <c r="T6" s="436"/>
      <c r="U6" s="436"/>
      <c r="V6" s="436"/>
      <c r="W6" s="436"/>
      <c r="X6" s="436"/>
    </row>
    <row r="7" spans="1:24" s="47" customFormat="1" ht="20" customHeight="1">
      <c r="A7" s="353"/>
      <c r="C7" s="475" t="s">
        <v>309</v>
      </c>
      <c r="D7" s="475"/>
      <c r="E7" s="475"/>
      <c r="F7" s="471" t="s">
        <v>268</v>
      </c>
      <c r="G7" s="471"/>
      <c r="H7" s="471"/>
      <c r="I7" s="471"/>
      <c r="J7" s="471"/>
      <c r="K7" s="471"/>
      <c r="L7" s="471"/>
      <c r="M7" s="471"/>
      <c r="N7" s="471"/>
      <c r="O7" s="436"/>
      <c r="P7" s="436"/>
      <c r="Q7" s="436"/>
      <c r="R7" s="436"/>
      <c r="S7" s="436"/>
      <c r="T7" s="436"/>
      <c r="U7" s="436"/>
      <c r="V7" s="436"/>
      <c r="W7" s="436"/>
      <c r="X7" s="436"/>
    </row>
    <row r="8" spans="1:24" ht="50" customHeight="1">
      <c r="A8" s="337"/>
      <c r="C8" s="470"/>
      <c r="D8" s="470"/>
      <c r="E8" s="470"/>
      <c r="F8" s="470"/>
      <c r="G8" s="470"/>
      <c r="H8" s="470"/>
      <c r="I8" s="470"/>
      <c r="J8" s="470"/>
      <c r="K8" s="470"/>
      <c r="L8" s="470"/>
      <c r="M8" s="470"/>
      <c r="N8" s="470"/>
    </row>
    <row r="9" spans="1:24" ht="16">
      <c r="A9" s="337"/>
      <c r="C9" s="468" t="s">
        <v>307</v>
      </c>
      <c r="D9" s="468"/>
      <c r="E9" s="468"/>
      <c r="F9" s="468"/>
      <c r="G9" s="468"/>
      <c r="H9" s="468"/>
      <c r="I9" s="468"/>
      <c r="J9" s="468"/>
      <c r="K9" s="468"/>
      <c r="L9" s="468"/>
      <c r="M9" s="468"/>
      <c r="N9" s="468"/>
    </row>
    <row r="10" spans="1:24" ht="16">
      <c r="A10" s="337"/>
      <c r="C10" s="469"/>
      <c r="D10" s="469"/>
      <c r="E10" s="469"/>
      <c r="F10" s="469"/>
      <c r="G10" s="469"/>
      <c r="H10" s="469"/>
      <c r="I10" s="469"/>
      <c r="J10" s="469"/>
      <c r="K10" s="469"/>
      <c r="L10" s="469"/>
      <c r="M10" s="469"/>
      <c r="N10" s="469"/>
    </row>
    <row r="11" spans="1:24" ht="4" customHeight="1">
      <c r="A11" s="337"/>
      <c r="B11" s="336"/>
      <c r="C11" s="482"/>
      <c r="D11" s="482"/>
      <c r="E11" s="482"/>
      <c r="F11" s="482"/>
      <c r="G11" s="482"/>
      <c r="H11" s="482"/>
      <c r="I11" s="482"/>
      <c r="J11" s="482"/>
      <c r="K11" s="482"/>
      <c r="L11" s="482"/>
      <c r="M11" s="482"/>
      <c r="N11" s="482"/>
    </row>
    <row r="12" spans="1:24" ht="171.5" customHeight="1">
      <c r="A12" s="337"/>
      <c r="B12" s="336"/>
      <c r="C12" s="456" t="s">
        <v>311</v>
      </c>
      <c r="D12" s="456"/>
      <c r="E12" s="456"/>
      <c r="F12" s="456"/>
      <c r="G12" s="456"/>
      <c r="H12" s="456"/>
      <c r="I12" s="456"/>
      <c r="J12" s="456"/>
      <c r="K12" s="456"/>
      <c r="L12" s="456"/>
      <c r="M12" s="456"/>
      <c r="N12" s="456"/>
      <c r="O12" s="449"/>
      <c r="P12" s="449"/>
      <c r="Q12" s="449"/>
      <c r="R12" s="449"/>
      <c r="S12" s="449"/>
      <c r="T12" s="449"/>
      <c r="U12" s="449"/>
      <c r="V12" s="449"/>
      <c r="W12" s="449"/>
      <c r="X12" s="449"/>
    </row>
    <row r="13" spans="1:24" ht="9" customHeight="1">
      <c r="A13" s="337"/>
      <c r="B13" s="336"/>
      <c r="C13" s="456"/>
      <c r="D13" s="456"/>
      <c r="E13" s="456"/>
      <c r="F13" s="456"/>
      <c r="G13" s="456"/>
      <c r="H13" s="456"/>
      <c r="I13" s="456"/>
      <c r="J13" s="456"/>
      <c r="K13" s="456"/>
      <c r="L13" s="456"/>
      <c r="M13" s="456"/>
      <c r="N13" s="456"/>
    </row>
    <row r="14" spans="1:24" ht="20" customHeight="1">
      <c r="A14" s="337"/>
      <c r="B14" s="336"/>
      <c r="C14" s="478" t="s">
        <v>207</v>
      </c>
      <c r="D14" s="478"/>
      <c r="E14" s="478" t="s">
        <v>208</v>
      </c>
      <c r="F14" s="478"/>
      <c r="G14" s="478" t="s">
        <v>209</v>
      </c>
      <c r="H14" s="478"/>
      <c r="I14" s="478" t="s">
        <v>210</v>
      </c>
      <c r="J14" s="478"/>
      <c r="K14" s="483" t="s">
        <v>181</v>
      </c>
      <c r="L14" s="483"/>
      <c r="M14" s="336"/>
      <c r="N14" s="336"/>
    </row>
    <row r="15" spans="1:24" ht="9" customHeight="1">
      <c r="A15" s="337"/>
      <c r="B15" s="336"/>
      <c r="C15" s="456"/>
      <c r="D15" s="456"/>
      <c r="E15" s="456"/>
      <c r="F15" s="456"/>
      <c r="G15" s="456"/>
      <c r="H15" s="456"/>
      <c r="I15" s="456"/>
      <c r="J15" s="456"/>
      <c r="K15" s="456"/>
      <c r="L15" s="456"/>
      <c r="M15" s="456"/>
      <c r="N15" s="456"/>
    </row>
    <row r="16" spans="1:24" ht="12.5" customHeight="1">
      <c r="A16" s="337"/>
      <c r="C16" s="455"/>
      <c r="D16" s="455"/>
      <c r="E16" s="455"/>
      <c r="F16" s="455"/>
      <c r="G16" s="455"/>
      <c r="H16" s="455"/>
      <c r="I16" s="455"/>
      <c r="J16" s="455"/>
      <c r="K16" s="455"/>
      <c r="L16" s="455"/>
      <c r="M16" s="455"/>
      <c r="N16" s="455"/>
    </row>
    <row r="17" spans="1:27" ht="4" customHeight="1">
      <c r="A17" s="337"/>
      <c r="B17" s="363"/>
      <c r="C17" s="480"/>
      <c r="D17" s="480"/>
      <c r="E17" s="480"/>
      <c r="F17" s="480"/>
      <c r="G17" s="480"/>
      <c r="H17" s="480"/>
      <c r="I17" s="480"/>
      <c r="J17" s="480"/>
      <c r="K17" s="480"/>
      <c r="L17" s="480"/>
      <c r="M17" s="480"/>
      <c r="N17" s="480"/>
    </row>
    <row r="18" spans="1:27" ht="165.5" customHeight="1">
      <c r="A18" s="337"/>
      <c r="B18" s="363"/>
      <c r="C18" s="454" t="s">
        <v>312</v>
      </c>
      <c r="D18" s="454"/>
      <c r="E18" s="454"/>
      <c r="F18" s="454"/>
      <c r="G18" s="454"/>
      <c r="H18" s="454"/>
      <c r="I18" s="454"/>
      <c r="J18" s="454"/>
      <c r="K18" s="454"/>
      <c r="L18" s="454"/>
      <c r="M18" s="454"/>
      <c r="N18" s="454"/>
      <c r="O18" s="450"/>
      <c r="P18" s="450"/>
      <c r="Q18" s="450"/>
      <c r="R18" s="450"/>
      <c r="S18" s="450"/>
      <c r="T18" s="450"/>
      <c r="U18" s="450"/>
      <c r="V18" s="450"/>
      <c r="W18" s="450"/>
      <c r="X18" s="450"/>
    </row>
    <row r="19" spans="1:27" ht="9" customHeight="1">
      <c r="A19" s="337"/>
      <c r="B19" s="363"/>
      <c r="C19" s="479"/>
      <c r="D19" s="479"/>
      <c r="E19" s="479"/>
      <c r="F19" s="479"/>
      <c r="G19" s="479"/>
      <c r="H19" s="479"/>
      <c r="I19" s="479"/>
      <c r="J19" s="479"/>
      <c r="K19" s="479"/>
      <c r="L19" s="479"/>
      <c r="M19" s="479"/>
      <c r="N19" s="479"/>
    </row>
    <row r="20" spans="1:27" ht="20" customHeight="1">
      <c r="A20" s="337"/>
      <c r="B20" s="363"/>
      <c r="C20" s="465" t="s">
        <v>184</v>
      </c>
      <c r="D20" s="465"/>
      <c r="E20" s="465" t="s">
        <v>185</v>
      </c>
      <c r="F20" s="465"/>
      <c r="G20" s="461" t="s">
        <v>181</v>
      </c>
      <c r="H20" s="461"/>
      <c r="I20" s="364"/>
      <c r="J20" s="364"/>
      <c r="K20" s="364"/>
      <c r="L20" s="364"/>
      <c r="M20" s="364"/>
      <c r="N20" s="364"/>
    </row>
    <row r="21" spans="1:27" ht="9" customHeight="1">
      <c r="A21" s="337"/>
      <c r="B21" s="363"/>
      <c r="C21" s="479"/>
      <c r="D21" s="479"/>
      <c r="E21" s="479"/>
      <c r="F21" s="479"/>
      <c r="G21" s="479"/>
      <c r="H21" s="479"/>
      <c r="I21" s="479"/>
      <c r="J21" s="479"/>
      <c r="K21" s="479"/>
      <c r="L21" s="479"/>
      <c r="M21" s="479"/>
      <c r="N21" s="479"/>
    </row>
    <row r="22" spans="1:27" ht="30.5" customHeight="1">
      <c r="A22" s="337"/>
      <c r="C22" s="455"/>
      <c r="D22" s="455"/>
      <c r="E22" s="455"/>
      <c r="F22" s="455"/>
      <c r="G22" s="455"/>
      <c r="H22" s="455"/>
      <c r="I22" s="455"/>
      <c r="J22" s="455"/>
      <c r="K22" s="455"/>
      <c r="L22" s="455"/>
      <c r="M22" s="455"/>
      <c r="N22" s="455"/>
    </row>
    <row r="23" spans="1:27" ht="16">
      <c r="A23" s="337"/>
      <c r="C23" s="468" t="s">
        <v>308</v>
      </c>
      <c r="D23" s="468"/>
      <c r="E23" s="468"/>
      <c r="F23" s="468"/>
      <c r="G23" s="468"/>
      <c r="H23" s="468"/>
      <c r="I23" s="468"/>
      <c r="J23" s="468"/>
      <c r="K23" s="468"/>
      <c r="L23" s="468"/>
      <c r="M23" s="468"/>
      <c r="N23" s="468"/>
    </row>
    <row r="24" spans="1:27" ht="12.5" customHeight="1">
      <c r="A24" s="337"/>
      <c r="C24" s="468"/>
      <c r="D24" s="468"/>
      <c r="E24" s="468"/>
      <c r="F24" s="468"/>
      <c r="G24" s="468"/>
      <c r="H24" s="468"/>
      <c r="I24" s="468"/>
      <c r="J24" s="468"/>
      <c r="K24" s="468"/>
      <c r="L24" s="468"/>
      <c r="M24" s="468"/>
      <c r="N24" s="468"/>
    </row>
    <row r="25" spans="1:27" ht="4" customHeight="1">
      <c r="A25" s="337"/>
      <c r="B25" s="365"/>
      <c r="C25" s="481"/>
      <c r="D25" s="481"/>
      <c r="E25" s="481"/>
      <c r="F25" s="481"/>
      <c r="G25" s="481"/>
      <c r="H25" s="481"/>
      <c r="I25" s="481"/>
      <c r="J25" s="481"/>
      <c r="K25" s="481"/>
      <c r="L25" s="481"/>
      <c r="M25" s="481"/>
      <c r="N25" s="481"/>
    </row>
    <row r="26" spans="1:27" ht="274" customHeight="1">
      <c r="A26" s="337"/>
      <c r="B26" s="365"/>
      <c r="C26" s="466" t="s">
        <v>313</v>
      </c>
      <c r="D26" s="467"/>
      <c r="E26" s="467"/>
      <c r="F26" s="467"/>
      <c r="G26" s="467"/>
      <c r="H26" s="467"/>
      <c r="I26" s="467"/>
      <c r="J26" s="467"/>
      <c r="K26" s="467"/>
      <c r="L26" s="467"/>
      <c r="M26" s="467"/>
      <c r="N26" s="467"/>
      <c r="O26" s="451"/>
      <c r="P26" s="452"/>
      <c r="Q26" s="452"/>
      <c r="R26" s="452"/>
      <c r="S26" s="452"/>
      <c r="T26" s="452"/>
      <c r="U26" s="452"/>
      <c r="V26" s="452"/>
      <c r="W26" s="452"/>
      <c r="X26" s="452"/>
      <c r="Y26" s="452"/>
      <c r="Z26" s="452"/>
      <c r="AA26" s="56"/>
    </row>
    <row r="27" spans="1:27" ht="9" customHeight="1">
      <c r="A27" s="337"/>
      <c r="B27" s="365"/>
      <c r="C27" s="464"/>
      <c r="D27" s="464"/>
      <c r="E27" s="464"/>
      <c r="F27" s="464"/>
      <c r="G27" s="464"/>
      <c r="H27" s="464"/>
      <c r="I27" s="464"/>
      <c r="J27" s="464"/>
      <c r="K27" s="464"/>
      <c r="L27" s="464"/>
      <c r="M27" s="464"/>
      <c r="N27" s="464"/>
    </row>
    <row r="28" spans="1:27" ht="20" customHeight="1">
      <c r="A28" s="337"/>
      <c r="B28" s="365"/>
      <c r="C28" s="462" t="s">
        <v>183</v>
      </c>
      <c r="D28" s="462"/>
      <c r="E28" s="462" t="s">
        <v>182</v>
      </c>
      <c r="F28" s="462"/>
      <c r="G28" s="462" t="s">
        <v>181</v>
      </c>
      <c r="H28" s="462"/>
      <c r="I28" s="365"/>
      <c r="J28" s="365"/>
      <c r="K28" s="365"/>
      <c r="L28" s="365"/>
      <c r="M28" s="365"/>
      <c r="N28" s="365"/>
    </row>
    <row r="29" spans="1:27" ht="9" customHeight="1">
      <c r="A29" s="337"/>
      <c r="B29" s="365"/>
      <c r="C29" s="464"/>
      <c r="D29" s="464"/>
      <c r="E29" s="464"/>
      <c r="F29" s="464"/>
      <c r="G29" s="464"/>
      <c r="H29" s="464"/>
      <c r="I29" s="464"/>
      <c r="J29" s="464"/>
      <c r="K29" s="464"/>
      <c r="L29" s="464"/>
      <c r="M29" s="464"/>
      <c r="N29" s="464"/>
    </row>
    <row r="30" spans="1:27" ht="30.5" customHeight="1">
      <c r="A30" s="337"/>
      <c r="C30" s="477"/>
      <c r="D30" s="477"/>
      <c r="E30" s="477"/>
      <c r="F30" s="477"/>
      <c r="G30" s="477"/>
      <c r="H30" s="477"/>
      <c r="I30" s="477"/>
      <c r="J30" s="477"/>
      <c r="K30" s="477"/>
      <c r="L30" s="477"/>
      <c r="M30" s="477"/>
      <c r="N30" s="477"/>
    </row>
    <row r="31" spans="1:27" ht="15.5" customHeight="1">
      <c r="A31" s="337"/>
      <c r="C31" s="476" t="s">
        <v>310</v>
      </c>
      <c r="D31" s="476"/>
      <c r="E31" s="476"/>
      <c r="F31" s="476"/>
      <c r="G31" s="476"/>
      <c r="H31" s="476"/>
      <c r="I31" s="476"/>
      <c r="J31" s="476"/>
      <c r="K31" s="476"/>
      <c r="L31" s="476"/>
      <c r="M31" s="476"/>
      <c r="N31" s="476"/>
    </row>
    <row r="32" spans="1:27" ht="12.5" customHeight="1">
      <c r="A32" s="337"/>
      <c r="C32" s="476"/>
      <c r="D32" s="476"/>
      <c r="E32" s="476"/>
      <c r="F32" s="476"/>
      <c r="G32" s="476"/>
      <c r="H32" s="476"/>
      <c r="I32" s="476"/>
      <c r="J32" s="476"/>
      <c r="K32" s="476"/>
      <c r="L32" s="476"/>
      <c r="M32" s="476"/>
      <c r="N32" s="476"/>
    </row>
    <row r="33" spans="1:23" ht="4" customHeight="1">
      <c r="A33" s="337"/>
      <c r="B33" s="366"/>
      <c r="C33" s="459"/>
      <c r="D33" s="459"/>
      <c r="E33" s="459"/>
      <c r="F33" s="459"/>
      <c r="G33" s="459"/>
      <c r="H33" s="459"/>
      <c r="I33" s="459"/>
      <c r="J33" s="459"/>
      <c r="K33" s="459"/>
      <c r="L33" s="459"/>
      <c r="M33" s="459"/>
      <c r="N33" s="459"/>
      <c r="O33" s="450"/>
      <c r="P33" s="453"/>
      <c r="Q33" s="453"/>
      <c r="R33" s="453"/>
      <c r="S33" s="453"/>
      <c r="T33" s="453"/>
      <c r="U33" s="453"/>
      <c r="V33" s="453"/>
      <c r="W33" s="453"/>
    </row>
    <row r="34" spans="1:23" ht="56.5" customHeight="1">
      <c r="A34" s="337"/>
      <c r="B34" s="366"/>
      <c r="C34" s="457" t="s">
        <v>314</v>
      </c>
      <c r="D34" s="458"/>
      <c r="E34" s="458"/>
      <c r="F34" s="458"/>
      <c r="G34" s="458"/>
      <c r="H34" s="458"/>
      <c r="I34" s="458"/>
      <c r="J34" s="458"/>
      <c r="K34" s="458"/>
      <c r="L34" s="458"/>
      <c r="M34" s="458"/>
      <c r="N34" s="458"/>
      <c r="O34" s="453"/>
      <c r="P34" s="453"/>
      <c r="Q34" s="453"/>
      <c r="R34" s="453"/>
      <c r="S34" s="453"/>
      <c r="T34" s="453"/>
      <c r="U34" s="453"/>
      <c r="V34" s="453"/>
      <c r="W34" s="453"/>
    </row>
    <row r="35" spans="1:23" ht="9" customHeight="1">
      <c r="A35" s="337"/>
      <c r="B35" s="366"/>
      <c r="C35" s="459"/>
      <c r="D35" s="459"/>
      <c r="E35" s="459"/>
      <c r="F35" s="459"/>
      <c r="G35" s="459"/>
      <c r="H35" s="459"/>
      <c r="I35" s="459"/>
      <c r="J35" s="459"/>
      <c r="K35" s="459"/>
      <c r="L35" s="459"/>
      <c r="M35" s="459"/>
      <c r="N35" s="459"/>
    </row>
    <row r="36" spans="1:23" ht="20" customHeight="1">
      <c r="A36" s="337"/>
      <c r="B36" s="366"/>
      <c r="C36" s="390" t="s">
        <v>87</v>
      </c>
      <c r="D36" s="390" t="s">
        <v>0</v>
      </c>
      <c r="E36" s="367" t="s">
        <v>98</v>
      </c>
      <c r="F36" s="367" t="s">
        <v>88</v>
      </c>
      <c r="G36" s="367" t="s">
        <v>90</v>
      </c>
      <c r="H36" s="367" t="s">
        <v>89</v>
      </c>
      <c r="I36" s="367" t="s">
        <v>91</v>
      </c>
      <c r="J36" s="367" t="s">
        <v>85</v>
      </c>
      <c r="K36" s="367" t="s">
        <v>86</v>
      </c>
      <c r="L36" s="367" t="s">
        <v>83</v>
      </c>
      <c r="M36" s="463" t="s">
        <v>181</v>
      </c>
      <c r="N36" s="463"/>
    </row>
    <row r="37" spans="1:23" ht="9" customHeight="1">
      <c r="A37" s="337"/>
      <c r="B37" s="366"/>
      <c r="C37" s="460"/>
      <c r="D37" s="460"/>
      <c r="E37" s="460"/>
      <c r="F37" s="460"/>
      <c r="G37" s="460"/>
      <c r="H37" s="460"/>
      <c r="I37" s="460"/>
      <c r="J37" s="460"/>
      <c r="K37" s="460"/>
      <c r="L37" s="460"/>
      <c r="M37" s="460"/>
      <c r="N37" s="460"/>
    </row>
    <row r="38" spans="1:23">
      <c r="D38" s="405"/>
    </row>
  </sheetData>
  <mergeCells count="50">
    <mergeCell ref="C9:N9"/>
    <mergeCell ref="C22:N22"/>
    <mergeCell ref="C31:N31"/>
    <mergeCell ref="C32:N32"/>
    <mergeCell ref="C10:N10"/>
    <mergeCell ref="C30:N30"/>
    <mergeCell ref="C14:D14"/>
    <mergeCell ref="E14:F14"/>
    <mergeCell ref="G14:H14"/>
    <mergeCell ref="I14:J14"/>
    <mergeCell ref="C21:N21"/>
    <mergeCell ref="C19:N19"/>
    <mergeCell ref="C17:N17"/>
    <mergeCell ref="C25:N25"/>
    <mergeCell ref="C11:N11"/>
    <mergeCell ref="K14:L14"/>
    <mergeCell ref="C2:N2"/>
    <mergeCell ref="C3:N3"/>
    <mergeCell ref="C8:N8"/>
    <mergeCell ref="F5:N5"/>
    <mergeCell ref="C4:N4"/>
    <mergeCell ref="C5:E5"/>
    <mergeCell ref="C6:E6"/>
    <mergeCell ref="F7:N7"/>
    <mergeCell ref="C7:E7"/>
    <mergeCell ref="C35:N35"/>
    <mergeCell ref="C37:N37"/>
    <mergeCell ref="G20:H20"/>
    <mergeCell ref="G28:H28"/>
    <mergeCell ref="M36:N36"/>
    <mergeCell ref="C27:N27"/>
    <mergeCell ref="C29:N29"/>
    <mergeCell ref="C20:D20"/>
    <mergeCell ref="E20:F20"/>
    <mergeCell ref="C28:D28"/>
    <mergeCell ref="E28:F28"/>
    <mergeCell ref="C26:N26"/>
    <mergeCell ref="C24:N24"/>
    <mergeCell ref="C23:N23"/>
    <mergeCell ref="O12:X12"/>
    <mergeCell ref="O18:X18"/>
    <mergeCell ref="O26:Z26"/>
    <mergeCell ref="O33:W34"/>
    <mergeCell ref="C18:N18"/>
    <mergeCell ref="C16:N16"/>
    <mergeCell ref="C13:N13"/>
    <mergeCell ref="C15:N15"/>
    <mergeCell ref="C12:N12"/>
    <mergeCell ref="C34:N34"/>
    <mergeCell ref="C33:N33"/>
  </mergeCells>
  <phoneticPr fontId="25" type="noConversion"/>
  <hyperlinks>
    <hyperlink ref="C14" location="'Schritt 1'!B2" display="Schritt 1" xr:uid="{00000000-0004-0000-0000-000000000000}"/>
    <hyperlink ref="E14" location="'Schritt 2'!B2" display="Schritt 2" xr:uid="{00000000-0004-0000-0000-000001000000}"/>
    <hyperlink ref="C20" location="'Beispiel FIAS'!B2" display="Beispiel FIAS" xr:uid="{00000000-0004-0000-0000-000002000000}"/>
    <hyperlink ref="E20" location="'Tabellen 4 und 5 im Bericht'!B2" display="Tabellen 4 und 5 im Bericht" xr:uid="{00000000-0004-0000-0000-000003000000}"/>
    <hyperlink ref="C28" location="Kostenkorrektur!B2" display="Kostenkorrektur" xr:uid="{00000000-0004-0000-0000-000004000000}"/>
    <hyperlink ref="E28" location="Lohnunterschiede!B2" display="Lohnunterschiede" xr:uid="{00000000-0004-0000-0000-000005000000}"/>
    <hyperlink ref="G14" location="'Schritt 3'!B2" display="Schritt 3" xr:uid="{00000000-0004-0000-0000-000006000000}"/>
    <hyperlink ref="I14:J14" location="'Pas 4'!A1" display="Pas 4" xr:uid="{00000000-0004-0000-0000-000007000000}"/>
    <hyperlink ref="E36" location="FPA!B2" display="FPA" xr:uid="{00000000-0004-0000-0000-000008000000}"/>
    <hyperlink ref="F36" location="OMP!B2" display="OMP" xr:uid="{00000000-0004-0000-0000-000009000000}"/>
    <hyperlink ref="G36" location="TAFF!B2" display="TAFF" xr:uid="{00000000-0004-0000-0000-00000A000000}"/>
    <hyperlink ref="H36" location="OTAF!B2" display="OTAF" xr:uid="{00000000-0004-0000-0000-00000B000000}"/>
    <hyperlink ref="I36" location="UNIS!B2" display="UNIS" xr:uid="{00000000-0004-0000-0000-00000C000000}"/>
    <hyperlink ref="J36" location="CHUV!B2" display="CHUV" xr:uid="{00000000-0004-0000-0000-00000D000000}"/>
    <hyperlink ref="K36" location="FIVTI!B2" display="FIVTI" xr:uid="{00000000-0004-0000-0000-00000E000000}"/>
    <hyperlink ref="L36" location="aaa!B2" display="aaa" xr:uid="{00000000-0004-0000-0000-00000F000000}"/>
    <hyperlink ref="C6:D6" location="Übersicht!C23" display="  Anhang B)  Korrigierte IFI-Kosten" xr:uid="{00000000-0004-0000-0000-000011000000}"/>
    <hyperlink ref="C7:D7" location="Übersicht!C31" display="  Anhang C)  Zentren" xr:uid="{00000000-0004-0000-0000-000012000000}"/>
    <hyperlink ref="K14:L14" location="Aperçu!A1" display="vers le haut de cette page" xr:uid="{00000000-0004-0000-0000-000013000000}"/>
    <hyperlink ref="D36" location="FIAS!B2" display="FIAS" xr:uid="{00000000-0004-0000-0000-000014000000}"/>
    <hyperlink ref="C36" location="GSR!B2" display="GSR" xr:uid="{00000000-0004-0000-0000-000015000000}"/>
    <hyperlink ref="C14:D14" location="'Pas 1'!A1" display="Pas 1" xr:uid="{00000000-0004-0000-0000-000016000000}"/>
    <hyperlink ref="E14:F14" location="'Pas 2'!A1" display="Pas 2" xr:uid="{00000000-0004-0000-0000-000017000000}"/>
    <hyperlink ref="G14:H14" location="'Pas 3'!A1" display="Pas 3" xr:uid="{00000000-0004-0000-0000-000018000000}"/>
    <hyperlink ref="G20:H20" location="Aperçu!A1" display="vers le haut de cette page" xr:uid="{00000000-0004-0000-0000-000019000000}"/>
    <hyperlink ref="G28:H28" location="Aperçu!A1" display="vers le haut de cette page" xr:uid="{00000000-0004-0000-0000-00001A000000}"/>
    <hyperlink ref="M36:N36" location="Aperçu!A1" display="vers le haut de cette page" xr:uid="{00000000-0004-0000-0000-00001B000000}"/>
    <hyperlink ref="E28:F28" location="'L''écart salarial'!A1" display="L'écart salarial" xr:uid="{00000000-0004-0000-0000-00001C000000}"/>
    <hyperlink ref="C28:D28" location="'Correction de coûts'!A1" display="Correction du coûts" xr:uid="{00000000-0004-0000-0000-00001D000000}"/>
    <hyperlink ref="C20:D20" location="'Exemple FIAS'!A1" display="Exemple FIAS" xr:uid="{00000000-0004-0000-0000-00001E000000}"/>
    <hyperlink ref="E20:F20" location="'Tableau 4 et 5 du rapport'!A1" display="Tableau 4 et 5 du rapport" xr:uid="{00000000-0004-0000-0000-00001F000000}"/>
    <hyperlink ref="C5:E5" location="Aperçu!C9" display="Annexe A) Coûts IPI recensés  " xr:uid="{5C7C77E7-35E2-F643-9F89-24BA1540441C}"/>
    <hyperlink ref="C6:E6" location="Aperçu!C30" display="Annexe B) Coûts IPI corrigés " xr:uid="{68636C10-FE84-064C-927F-93A1E9C25ECA}"/>
    <hyperlink ref="C7:E7" location="Aperçu!C40" display="Annexe C) Données de base ajustées" xr:uid="{ED1511A4-027C-F34C-B191-E6AE6837555B}"/>
  </hyperlink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59999389629810485"/>
  </sheetPr>
  <dimension ref="A1:J75"/>
  <sheetViews>
    <sheetView showGridLines="0" zoomScale="110" zoomScaleNormal="110" workbookViewId="0"/>
  </sheetViews>
  <sheetFormatPr baseColWidth="10" defaultRowHeight="13"/>
  <cols>
    <col min="1" max="1" width="2.6640625" customWidth="1"/>
    <col min="3" max="3" width="37.83203125" customWidth="1"/>
    <col min="4" max="4" width="20.6640625" customWidth="1"/>
    <col min="5" max="9" width="12.6640625" customWidth="1"/>
  </cols>
  <sheetData>
    <row r="1" spans="1:10" ht="12.5" customHeight="1"/>
    <row r="2" spans="1:10" ht="20" customHeight="1">
      <c r="A2" s="56"/>
      <c r="B2" s="490" t="s">
        <v>303</v>
      </c>
      <c r="C2" s="490"/>
      <c r="D2" s="490"/>
      <c r="E2" s="490"/>
      <c r="F2" s="88"/>
      <c r="G2" s="335" t="s">
        <v>211</v>
      </c>
      <c r="H2" s="489" t="s">
        <v>158</v>
      </c>
      <c r="I2" s="489"/>
      <c r="J2" s="56"/>
    </row>
    <row r="3" spans="1:10" ht="14" thickBot="1">
      <c r="A3" s="56"/>
      <c r="B3" s="56"/>
      <c r="C3" s="56"/>
      <c r="D3" s="56"/>
      <c r="E3" s="56"/>
      <c r="F3" s="56"/>
      <c r="G3" s="56"/>
      <c r="H3" s="56"/>
      <c r="I3" s="56"/>
      <c r="J3" s="56"/>
    </row>
    <row r="4" spans="1:10" ht="51" customHeight="1" thickTop="1">
      <c r="A4" s="56"/>
      <c r="B4" s="89" t="s">
        <v>191</v>
      </c>
      <c r="C4" s="90" t="s">
        <v>192</v>
      </c>
      <c r="D4" s="91" t="s">
        <v>193</v>
      </c>
      <c r="E4" s="92" t="s">
        <v>148</v>
      </c>
      <c r="F4" s="91" t="s">
        <v>269</v>
      </c>
      <c r="G4" s="92" t="s">
        <v>194</v>
      </c>
      <c r="H4" s="93" t="s">
        <v>195</v>
      </c>
      <c r="I4" s="94" t="s">
        <v>270</v>
      </c>
      <c r="J4" s="56"/>
    </row>
    <row r="5" spans="1:10" ht="107.5" customHeight="1" thickBot="1">
      <c r="B5" s="95" t="s">
        <v>196</v>
      </c>
      <c r="C5" s="96" t="s">
        <v>197</v>
      </c>
      <c r="D5" s="97" t="s">
        <v>198</v>
      </c>
      <c r="E5" s="98" t="s">
        <v>199</v>
      </c>
      <c r="F5" s="97" t="s">
        <v>271</v>
      </c>
      <c r="G5" s="98" t="s">
        <v>200</v>
      </c>
      <c r="H5" s="99" t="s">
        <v>201</v>
      </c>
      <c r="I5" s="100" t="s">
        <v>272</v>
      </c>
    </row>
    <row r="6" spans="1:10" ht="20" customHeight="1" thickTop="1">
      <c r="B6" s="102" t="s">
        <v>226</v>
      </c>
      <c r="C6" s="103" t="s">
        <v>153</v>
      </c>
      <c r="D6" s="104" t="s">
        <v>203</v>
      </c>
      <c r="E6" s="105"/>
      <c r="F6" s="106"/>
      <c r="G6" s="107"/>
      <c r="H6" s="108">
        <v>30</v>
      </c>
      <c r="I6" s="109">
        <v>16</v>
      </c>
    </row>
    <row r="7" spans="1:10" ht="20" customHeight="1">
      <c r="B7" s="112" t="s">
        <v>227</v>
      </c>
      <c r="C7" s="113" t="s">
        <v>202</v>
      </c>
      <c r="D7" s="114" t="s">
        <v>204</v>
      </c>
      <c r="E7" s="115">
        <v>0.6</v>
      </c>
      <c r="F7" s="116">
        <v>0.4</v>
      </c>
      <c r="G7" s="117">
        <v>40000</v>
      </c>
      <c r="H7" s="118"/>
      <c r="I7" s="119"/>
    </row>
    <row r="8" spans="1:10" ht="15" customHeight="1">
      <c r="C8" s="121"/>
      <c r="D8" s="122"/>
      <c r="E8" s="123"/>
      <c r="F8" s="123"/>
      <c r="G8" s="124"/>
      <c r="H8" s="125"/>
      <c r="I8" s="125"/>
    </row>
    <row r="9" spans="1:10" ht="15" customHeight="1">
      <c r="B9" s="488" t="s">
        <v>273</v>
      </c>
      <c r="C9" s="488"/>
      <c r="D9" s="488"/>
      <c r="E9" s="123"/>
      <c r="F9" s="123"/>
      <c r="G9" s="124"/>
      <c r="H9" s="125"/>
      <c r="I9" s="125"/>
    </row>
    <row r="10" spans="1:10" ht="15" customHeight="1">
      <c r="B10" s="438"/>
      <c r="C10" s="436"/>
      <c r="D10" s="439"/>
      <c r="E10" s="123"/>
      <c r="F10" s="123"/>
      <c r="G10" s="124"/>
      <c r="H10" s="125"/>
      <c r="I10" s="125"/>
    </row>
    <row r="11" spans="1:10" ht="20" customHeight="1">
      <c r="B11" s="440" t="s">
        <v>315</v>
      </c>
      <c r="C11" s="441"/>
      <c r="D11" s="122"/>
      <c r="E11" s="123"/>
      <c r="F11" s="123"/>
      <c r="G11" s="124"/>
      <c r="H11" s="125"/>
      <c r="I11" s="125"/>
    </row>
    <row r="12" spans="1:10" ht="20" customHeight="1">
      <c r="A12" s="47"/>
      <c r="C12" s="127"/>
      <c r="D12" s="104" t="s">
        <v>203</v>
      </c>
      <c r="E12" s="484" t="s">
        <v>205</v>
      </c>
      <c r="F12" s="485"/>
      <c r="G12" s="485"/>
      <c r="H12" s="485"/>
      <c r="I12" s="47" t="s">
        <v>126</v>
      </c>
      <c r="J12" s="47"/>
    </row>
    <row r="13" spans="1:10" ht="20" customHeight="1">
      <c r="A13" s="47"/>
      <c r="B13" s="47"/>
      <c r="C13" s="47"/>
      <c r="D13" s="129" t="s">
        <v>204</v>
      </c>
      <c r="E13" s="486" t="s">
        <v>206</v>
      </c>
      <c r="F13" s="487"/>
      <c r="G13" s="487"/>
      <c r="H13" s="487"/>
      <c r="I13" s="131" t="s">
        <v>127</v>
      </c>
      <c r="J13" s="47"/>
    </row>
    <row r="14" spans="1:10" ht="20" customHeight="1">
      <c r="A14" s="47"/>
      <c r="B14" s="47"/>
      <c r="C14" s="47"/>
      <c r="D14" s="47"/>
      <c r="F14" s="47"/>
      <c r="G14" s="47"/>
      <c r="H14" s="47"/>
      <c r="I14" s="47"/>
      <c r="J14" s="47"/>
    </row>
    <row r="15" spans="1:10" ht="20" customHeight="1">
      <c r="A15" s="47"/>
      <c r="B15" s="47"/>
      <c r="C15" s="47"/>
      <c r="D15" s="47"/>
      <c r="E15" s="86"/>
      <c r="F15" s="47"/>
      <c r="G15" s="47"/>
      <c r="H15" s="47"/>
      <c r="I15" s="47"/>
      <c r="J15" s="47"/>
    </row>
    <row r="16" spans="1:10" ht="20" customHeight="1">
      <c r="A16" s="47"/>
      <c r="B16" s="47"/>
      <c r="C16" s="47"/>
      <c r="D16" s="47"/>
      <c r="E16" s="86"/>
      <c r="F16" s="47"/>
      <c r="G16" s="47"/>
      <c r="H16" s="47"/>
      <c r="I16" s="47"/>
      <c r="J16" s="47"/>
    </row>
    <row r="17" spans="3:7" ht="15" customHeight="1">
      <c r="G17" s="128"/>
    </row>
    <row r="18" spans="3:7" ht="20" customHeight="1"/>
    <row r="19" spans="3:7" ht="20" customHeight="1"/>
    <row r="20" spans="3:7" ht="20" customHeight="1"/>
    <row r="21" spans="3:7" ht="20" customHeight="1"/>
    <row r="22" spans="3:7" ht="20" customHeight="1"/>
    <row r="23" spans="3:7" ht="20" customHeight="1">
      <c r="C23" s="47"/>
    </row>
    <row r="24" spans="3:7" ht="20" customHeight="1"/>
    <row r="25" spans="3:7" ht="20" customHeight="1"/>
    <row r="26" spans="3:7" ht="20" customHeight="1"/>
    <row r="27" spans="3:7" ht="20" customHeight="1"/>
    <row r="33" ht="20" customHeight="1"/>
    <row r="34" ht="20" customHeight="1"/>
    <row r="35" ht="20" customHeight="1"/>
    <row r="36" ht="20" customHeight="1"/>
    <row r="37" ht="20" customHeight="1"/>
    <row r="38" ht="20" customHeight="1"/>
    <row r="39" ht="20" customHeight="1"/>
    <row r="40" ht="20" customHeight="1"/>
    <row r="46" ht="30" customHeight="1"/>
    <row r="47" ht="20" customHeight="1"/>
    <row r="48" ht="20" customHeight="1"/>
    <row r="49" ht="20" customHeight="1"/>
    <row r="50" ht="20" customHeight="1"/>
    <row r="51" ht="20" customHeight="1"/>
    <row r="52" ht="20" customHeight="1"/>
    <row r="53" ht="20" customHeight="1"/>
    <row r="54" ht="20" customHeight="1"/>
    <row r="55" ht="20" customHeight="1"/>
    <row r="56" ht="20" customHeight="1"/>
    <row r="57" ht="20" customHeight="1"/>
    <row r="58" ht="20" customHeight="1"/>
    <row r="59" ht="20" customHeight="1"/>
    <row r="64" ht="165.5" customHeight="1"/>
    <row r="67" ht="43.5" customHeight="1"/>
    <row r="74" ht="20" customHeight="1"/>
    <row r="75" ht="20" customHeight="1"/>
  </sheetData>
  <mergeCells count="5">
    <mergeCell ref="E12:H12"/>
    <mergeCell ref="E13:H13"/>
    <mergeCell ref="B9:D9"/>
    <mergeCell ref="H2:I2"/>
    <mergeCell ref="B2:E2"/>
  </mergeCells>
  <hyperlinks>
    <hyperlink ref="G2" location="'Pas 2'!A1" display="  Pas 2 &gt;&gt;" xr:uid="{00000000-0004-0000-0100-000000000000}"/>
    <hyperlink ref="H2:I2" location="Aperçu!A1" display="retour à l'aperçu" xr:uid="{00000000-0004-0000-0100-000001000000}"/>
  </hyperlink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59999389629810485"/>
  </sheetPr>
  <dimension ref="A1:H62"/>
  <sheetViews>
    <sheetView showGridLines="0" zoomScale="110" zoomScaleNormal="110" workbookViewId="0"/>
  </sheetViews>
  <sheetFormatPr baseColWidth="10" defaultRowHeight="13"/>
  <cols>
    <col min="1" max="1" width="2.6640625" customWidth="1"/>
    <col min="2" max="2" width="11.6640625" customWidth="1"/>
    <col min="3" max="3" width="40.6640625" customWidth="1"/>
    <col min="4" max="4" width="26.6640625" customWidth="1"/>
    <col min="5" max="7" width="18.6640625" customWidth="1"/>
  </cols>
  <sheetData>
    <row r="1" spans="1:8" ht="12.5" customHeight="1">
      <c r="A1" s="47"/>
      <c r="B1" s="47"/>
      <c r="C1" s="47"/>
      <c r="D1" s="47"/>
      <c r="E1" s="47"/>
      <c r="F1" s="47"/>
      <c r="G1" s="47"/>
      <c r="H1" s="47"/>
    </row>
    <row r="2" spans="1:8" ht="20" customHeight="1">
      <c r="A2" s="47"/>
      <c r="B2" s="492"/>
      <c r="C2" s="492"/>
      <c r="D2" s="492"/>
      <c r="E2" s="408" t="s">
        <v>212</v>
      </c>
      <c r="F2" s="335" t="s">
        <v>213</v>
      </c>
      <c r="G2" s="493" t="s">
        <v>158</v>
      </c>
      <c r="H2" s="493"/>
    </row>
    <row r="3" spans="1:8" ht="20" customHeight="1">
      <c r="A3" s="47"/>
      <c r="B3" s="407" t="s">
        <v>302</v>
      </c>
      <c r="C3" s="407"/>
      <c r="D3" s="407"/>
      <c r="E3" s="408"/>
      <c r="F3" s="335"/>
      <c r="G3" s="406"/>
      <c r="H3" s="406"/>
    </row>
    <row r="4" spans="1:8" ht="15" customHeight="1" thickBot="1"/>
    <row r="5" spans="1:8" ht="20" customHeight="1" thickTop="1">
      <c r="B5" s="132" t="s">
        <v>191</v>
      </c>
      <c r="C5" s="133" t="s">
        <v>218</v>
      </c>
      <c r="D5" s="134" t="s">
        <v>219</v>
      </c>
      <c r="E5" s="134" t="s">
        <v>220</v>
      </c>
      <c r="F5" s="134" t="s">
        <v>221</v>
      </c>
      <c r="G5" s="135" t="s">
        <v>222</v>
      </c>
    </row>
    <row r="6" spans="1:8" ht="70" customHeight="1" thickBot="1">
      <c r="B6" s="136" t="s">
        <v>223</v>
      </c>
      <c r="C6" s="137"/>
      <c r="D6" s="138"/>
      <c r="E6" s="139"/>
      <c r="F6" s="139" t="s">
        <v>224</v>
      </c>
      <c r="G6" s="140" t="s">
        <v>225</v>
      </c>
    </row>
    <row r="7" spans="1:8" ht="28" customHeight="1" thickTop="1">
      <c r="B7" s="141" t="s">
        <v>226</v>
      </c>
      <c r="C7" s="103" t="s">
        <v>228</v>
      </c>
      <c r="D7" s="142" t="s">
        <v>58</v>
      </c>
      <c r="E7" s="142"/>
      <c r="F7" s="142"/>
      <c r="G7" s="143"/>
    </row>
    <row r="8" spans="1:8" ht="29" customHeight="1">
      <c r="B8" s="144" t="s">
        <v>226</v>
      </c>
      <c r="C8" s="425" t="s">
        <v>229</v>
      </c>
      <c r="D8" s="145"/>
      <c r="E8" s="145"/>
      <c r="F8" s="145"/>
      <c r="G8" s="146"/>
    </row>
    <row r="9" spans="1:8" ht="30" customHeight="1">
      <c r="B9" s="147" t="s">
        <v>226</v>
      </c>
      <c r="C9" s="103" t="s">
        <v>230</v>
      </c>
      <c r="D9" s="142"/>
      <c r="E9" s="142" t="s">
        <v>60</v>
      </c>
      <c r="F9" s="142"/>
      <c r="G9" s="143"/>
    </row>
    <row r="10" spans="1:8" ht="34" customHeight="1">
      <c r="B10" s="148" t="s">
        <v>226</v>
      </c>
      <c r="C10" s="426" t="s">
        <v>231</v>
      </c>
      <c r="D10" s="150" t="s">
        <v>60</v>
      </c>
      <c r="E10" s="150"/>
      <c r="F10" s="150"/>
      <c r="G10" s="151"/>
    </row>
    <row r="11" spans="1:8" ht="20" customHeight="1">
      <c r="B11" s="152" t="s">
        <v>227</v>
      </c>
      <c r="C11" s="153" t="s">
        <v>228</v>
      </c>
      <c r="D11" s="154" t="s">
        <v>62</v>
      </c>
      <c r="E11" s="154" t="s">
        <v>63</v>
      </c>
      <c r="F11" s="154"/>
      <c r="G11" s="155" t="s">
        <v>58</v>
      </c>
    </row>
    <row r="12" spans="1:8" ht="31" customHeight="1">
      <c r="B12" s="152" t="s">
        <v>227</v>
      </c>
      <c r="C12" s="427" t="s">
        <v>229</v>
      </c>
      <c r="D12" s="158" t="s">
        <v>58</v>
      </c>
      <c r="E12" s="158"/>
      <c r="F12" s="158"/>
      <c r="G12" s="159"/>
    </row>
    <row r="13" spans="1:8" ht="28" customHeight="1">
      <c r="B13" s="152" t="s">
        <v>227</v>
      </c>
      <c r="C13" s="153" t="s">
        <v>230</v>
      </c>
      <c r="D13" s="154"/>
      <c r="E13" s="160" t="s">
        <v>58</v>
      </c>
      <c r="F13" s="154" t="s">
        <v>64</v>
      </c>
      <c r="G13" s="155"/>
    </row>
    <row r="14" spans="1:8" ht="35" customHeight="1">
      <c r="B14" s="152" t="s">
        <v>227</v>
      </c>
      <c r="C14" s="428" t="s">
        <v>231</v>
      </c>
      <c r="D14" s="163" t="s">
        <v>62</v>
      </c>
      <c r="E14" s="164"/>
      <c r="F14" s="163"/>
      <c r="G14" s="165"/>
    </row>
    <row r="16" spans="1:8" ht="14">
      <c r="B16" s="491" t="s">
        <v>316</v>
      </c>
      <c r="C16" s="491"/>
      <c r="D16" s="491"/>
      <c r="E16" s="491"/>
      <c r="F16" s="491"/>
      <c r="G16" s="491"/>
    </row>
    <row r="17" spans="2:8" ht="14" thickBot="1"/>
    <row r="18" spans="2:8" ht="14" thickTop="1">
      <c r="B18" s="132" t="s">
        <v>191</v>
      </c>
      <c r="C18" s="133" t="s">
        <v>218</v>
      </c>
      <c r="D18" s="134" t="s">
        <v>219</v>
      </c>
      <c r="E18" s="134" t="s">
        <v>220</v>
      </c>
      <c r="F18" s="134" t="s">
        <v>221</v>
      </c>
      <c r="G18" s="135" t="s">
        <v>222</v>
      </c>
    </row>
    <row r="19" spans="2:8" ht="66" thickBot="1">
      <c r="B19" s="136" t="s">
        <v>223</v>
      </c>
      <c r="C19" s="137"/>
      <c r="D19" s="138"/>
      <c r="E19" s="139"/>
      <c r="F19" s="139" t="s">
        <v>224</v>
      </c>
      <c r="G19" s="140" t="s">
        <v>225</v>
      </c>
    </row>
    <row r="20" spans="2:8" ht="20" customHeight="1" thickTop="1">
      <c r="B20" s="141" t="s">
        <v>226</v>
      </c>
      <c r="C20" s="103" t="s">
        <v>228</v>
      </c>
      <c r="D20" s="142" t="s">
        <v>128</v>
      </c>
      <c r="E20" s="142"/>
      <c r="F20" s="142"/>
      <c r="G20" s="143"/>
    </row>
    <row r="21" spans="2:8" ht="30" customHeight="1">
      <c r="B21" s="144" t="s">
        <v>226</v>
      </c>
      <c r="C21" s="425" t="s">
        <v>229</v>
      </c>
      <c r="D21" s="145"/>
      <c r="E21" s="145"/>
      <c r="F21" s="145"/>
      <c r="G21" s="146"/>
    </row>
    <row r="22" spans="2:8" ht="25" customHeight="1">
      <c r="B22" s="147" t="s">
        <v>226</v>
      </c>
      <c r="C22" s="103" t="s">
        <v>230</v>
      </c>
      <c r="D22" s="142"/>
      <c r="E22" s="142" t="s">
        <v>67</v>
      </c>
      <c r="F22" s="142"/>
      <c r="G22" s="143"/>
    </row>
    <row r="23" spans="2:8" ht="30" customHeight="1">
      <c r="B23" s="148" t="s">
        <v>226</v>
      </c>
      <c r="C23" s="426" t="s">
        <v>231</v>
      </c>
      <c r="D23" s="145" t="s">
        <v>67</v>
      </c>
      <c r="E23" s="150"/>
      <c r="F23" s="150"/>
      <c r="G23" s="151"/>
    </row>
    <row r="24" spans="2:8" ht="24" customHeight="1">
      <c r="B24" s="152" t="s">
        <v>227</v>
      </c>
      <c r="C24" s="153" t="s">
        <v>228</v>
      </c>
      <c r="D24" s="166" t="s">
        <v>129</v>
      </c>
      <c r="E24" s="154" t="s">
        <v>69</v>
      </c>
      <c r="F24" s="154"/>
      <c r="G24" s="167" t="s">
        <v>70</v>
      </c>
      <c r="H24" s="168"/>
    </row>
    <row r="25" spans="2:8" ht="27" customHeight="1">
      <c r="B25" s="152" t="s">
        <v>227</v>
      </c>
      <c r="C25" s="427" t="s">
        <v>229</v>
      </c>
      <c r="D25" s="158" t="s">
        <v>70</v>
      </c>
      <c r="E25" s="158"/>
      <c r="F25" s="158"/>
      <c r="G25" s="159"/>
    </row>
    <row r="26" spans="2:8" ht="25" customHeight="1">
      <c r="B26" s="152" t="s">
        <v>227</v>
      </c>
      <c r="C26" s="153" t="s">
        <v>230</v>
      </c>
      <c r="D26" s="154"/>
      <c r="E26" s="154" t="s">
        <v>70</v>
      </c>
      <c r="F26" s="154" t="s">
        <v>71</v>
      </c>
      <c r="G26" s="155"/>
    </row>
    <row r="27" spans="2:8" ht="29" customHeight="1">
      <c r="B27" s="152" t="s">
        <v>227</v>
      </c>
      <c r="C27" s="428" t="s">
        <v>231</v>
      </c>
      <c r="D27" s="163" t="s">
        <v>72</v>
      </c>
      <c r="E27" s="164"/>
      <c r="F27" s="163"/>
      <c r="G27" s="165"/>
    </row>
    <row r="33" ht="30" customHeight="1"/>
    <row r="34" ht="20" customHeight="1"/>
    <row r="35" ht="20" customHeight="1"/>
    <row r="36" ht="20" customHeight="1"/>
    <row r="37" ht="20" customHeight="1"/>
    <row r="38" ht="20" customHeight="1"/>
    <row r="39" ht="20" customHeight="1"/>
    <row r="40" ht="20" customHeight="1"/>
    <row r="41" ht="20" customHeight="1"/>
    <row r="42" ht="20" customHeight="1"/>
    <row r="43" ht="20" customHeight="1"/>
    <row r="44" ht="20" customHeight="1"/>
    <row r="45" ht="20" customHeight="1"/>
    <row r="46" ht="20" customHeight="1"/>
    <row r="51" ht="165.5" customHeight="1"/>
    <row r="54" ht="43.5" customHeight="1"/>
    <row r="61" ht="20" customHeight="1"/>
    <row r="62" ht="20" customHeight="1"/>
  </sheetData>
  <mergeCells count="3">
    <mergeCell ref="B16:G16"/>
    <mergeCell ref="B2:D2"/>
    <mergeCell ref="G2:H2"/>
  </mergeCells>
  <hyperlinks>
    <hyperlink ref="E2" location="'Pas 1'!A1" display="&lt;&lt; Pas 1  " xr:uid="{00000000-0004-0000-0200-000000000000}"/>
    <hyperlink ref="F2" location="'Pas 3'!A1" display="  Pas 3 &gt;&gt;" xr:uid="{00000000-0004-0000-0200-000001000000}"/>
    <hyperlink ref="G2:H2" location="Aperçu!A1" display="retour à l'aperçu" xr:uid="{00000000-0004-0000-0200-000002000000}"/>
  </hyperlinks>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59999389629810485"/>
  </sheetPr>
  <dimension ref="B2:I35"/>
  <sheetViews>
    <sheetView showGridLines="0" zoomScale="110" zoomScaleNormal="110" workbookViewId="0"/>
  </sheetViews>
  <sheetFormatPr baseColWidth="10" defaultRowHeight="13"/>
  <cols>
    <col min="1" max="1" width="2.6640625" customWidth="1"/>
    <col min="2" max="2" width="40.1640625" customWidth="1"/>
    <col min="3" max="5" width="12.6640625" customWidth="1"/>
  </cols>
  <sheetData>
    <row r="2" spans="2:9" ht="20" customHeight="1">
      <c r="B2" s="494" t="s">
        <v>317</v>
      </c>
      <c r="C2" s="494"/>
      <c r="D2" s="408" t="s">
        <v>214</v>
      </c>
      <c r="E2" s="335" t="s">
        <v>215</v>
      </c>
      <c r="F2" s="493" t="s">
        <v>158</v>
      </c>
      <c r="G2" s="493"/>
    </row>
    <row r="3" spans="2:9">
      <c r="B3" s="127"/>
    </row>
    <row r="4" spans="2:9">
      <c r="B4" s="505" t="s">
        <v>232</v>
      </c>
      <c r="C4" s="505"/>
      <c r="D4" s="505"/>
      <c r="E4" s="505"/>
      <c r="F4" s="505"/>
      <c r="G4" s="505"/>
      <c r="I4" s="442"/>
    </row>
    <row r="5" spans="2:9" ht="14" thickBot="1"/>
    <row r="6" spans="2:9" ht="30" customHeight="1" thickTop="1" thickBot="1">
      <c r="B6" s="4" t="s">
        <v>331</v>
      </c>
      <c r="C6" s="511" t="s">
        <v>192</v>
      </c>
      <c r="D6" s="511"/>
      <c r="E6" s="512"/>
      <c r="F6" s="6" t="s">
        <v>174</v>
      </c>
      <c r="G6" s="7" t="s">
        <v>175</v>
      </c>
    </row>
    <row r="7" spans="2:9" ht="20" customHeight="1">
      <c r="B7" s="11" t="s">
        <v>4</v>
      </c>
      <c r="C7" s="517" t="s">
        <v>179</v>
      </c>
      <c r="D7" s="517"/>
      <c r="E7" s="518"/>
      <c r="F7" s="13">
        <f>SUM(F8:F10)</f>
        <v>21</v>
      </c>
      <c r="G7" s="169">
        <f>SUM(G8:G10)</f>
        <v>722</v>
      </c>
    </row>
    <row r="8" spans="2:9" ht="20" customHeight="1">
      <c r="B8" s="506" t="s">
        <v>4</v>
      </c>
      <c r="C8" s="515" t="s">
        <v>180</v>
      </c>
      <c r="D8" s="515"/>
      <c r="E8" s="516"/>
      <c r="F8" s="17">
        <f t="shared" ref="F8:G10" si="0">SUM(F11,F14,F17)</f>
        <v>17</v>
      </c>
      <c r="G8" s="18">
        <f t="shared" si="0"/>
        <v>602</v>
      </c>
    </row>
    <row r="9" spans="2:9" ht="20" customHeight="1">
      <c r="B9" s="506"/>
      <c r="C9" s="515" t="s">
        <v>153</v>
      </c>
      <c r="D9" s="515"/>
      <c r="E9" s="516"/>
      <c r="F9" s="17">
        <f t="shared" si="0"/>
        <v>4</v>
      </c>
      <c r="G9" s="18">
        <f t="shared" si="0"/>
        <v>120</v>
      </c>
    </row>
    <row r="10" spans="2:9" ht="20" customHeight="1">
      <c r="B10" s="507"/>
      <c r="C10" s="513" t="s">
        <v>154</v>
      </c>
      <c r="D10" s="513"/>
      <c r="E10" s="514"/>
      <c r="F10" s="20">
        <f t="shared" si="0"/>
        <v>0</v>
      </c>
      <c r="G10" s="21">
        <f t="shared" si="0"/>
        <v>0</v>
      </c>
    </row>
    <row r="11" spans="2:9" ht="20" customHeight="1">
      <c r="B11" s="508" t="s">
        <v>176</v>
      </c>
      <c r="C11" s="499" t="s">
        <v>180</v>
      </c>
      <c r="D11" s="499"/>
      <c r="E11" s="500"/>
      <c r="F11" s="170">
        <v>11</v>
      </c>
      <c r="G11" s="171">
        <v>390</v>
      </c>
    </row>
    <row r="12" spans="2:9" ht="20" customHeight="1">
      <c r="B12" s="509"/>
      <c r="C12" s="497" t="s">
        <v>153</v>
      </c>
      <c r="D12" s="497"/>
      <c r="E12" s="498"/>
      <c r="F12" s="170">
        <v>2</v>
      </c>
      <c r="G12" s="171">
        <v>60</v>
      </c>
    </row>
    <row r="13" spans="2:9" ht="20" customHeight="1">
      <c r="B13" s="510"/>
      <c r="C13" s="501" t="s">
        <v>154</v>
      </c>
      <c r="D13" s="501"/>
      <c r="E13" s="502"/>
      <c r="F13" s="172">
        <v>0</v>
      </c>
      <c r="G13" s="173">
        <v>0</v>
      </c>
    </row>
    <row r="14" spans="2:9" ht="20" customHeight="1">
      <c r="B14" s="503" t="s">
        <v>177</v>
      </c>
      <c r="C14" s="499" t="s">
        <v>180</v>
      </c>
      <c r="D14" s="499"/>
      <c r="E14" s="500"/>
      <c r="F14" s="170">
        <v>3</v>
      </c>
      <c r="G14" s="171">
        <v>106</v>
      </c>
    </row>
    <row r="15" spans="2:9" ht="20" customHeight="1">
      <c r="B15" s="509"/>
      <c r="C15" s="497" t="s">
        <v>153</v>
      </c>
      <c r="D15" s="497"/>
      <c r="E15" s="498"/>
      <c r="F15" s="170">
        <v>1</v>
      </c>
      <c r="G15" s="171">
        <v>30</v>
      </c>
    </row>
    <row r="16" spans="2:9" ht="20" customHeight="1">
      <c r="B16" s="510"/>
      <c r="C16" s="501" t="s">
        <v>154</v>
      </c>
      <c r="D16" s="501"/>
      <c r="E16" s="502"/>
      <c r="F16" s="172">
        <v>0</v>
      </c>
      <c r="G16" s="173">
        <v>0</v>
      </c>
    </row>
    <row r="17" spans="2:7" ht="20" customHeight="1">
      <c r="B17" s="503" t="s">
        <v>178</v>
      </c>
      <c r="C17" s="499" t="s">
        <v>180</v>
      </c>
      <c r="D17" s="499"/>
      <c r="E17" s="500"/>
      <c r="F17" s="170">
        <v>3</v>
      </c>
      <c r="G17" s="171">
        <v>106</v>
      </c>
    </row>
    <row r="18" spans="2:7" ht="20" customHeight="1">
      <c r="B18" s="503"/>
      <c r="C18" s="497" t="s">
        <v>153</v>
      </c>
      <c r="D18" s="497"/>
      <c r="E18" s="498"/>
      <c r="F18" s="170">
        <v>1</v>
      </c>
      <c r="G18" s="171">
        <v>30</v>
      </c>
    </row>
    <row r="19" spans="2:7" ht="20" customHeight="1" thickBot="1">
      <c r="B19" s="504"/>
      <c r="C19" s="495" t="s">
        <v>154</v>
      </c>
      <c r="D19" s="495"/>
      <c r="E19" s="496"/>
      <c r="F19" s="174">
        <v>0</v>
      </c>
      <c r="G19" s="175">
        <v>0</v>
      </c>
    </row>
    <row r="20" spans="2:7" ht="14" thickTop="1"/>
    <row r="24" spans="2:7" ht="165.5" customHeight="1"/>
    <row r="27" spans="2:7" ht="43.5" customHeight="1"/>
    <row r="34" ht="20" customHeight="1"/>
    <row r="35" ht="20" customHeight="1"/>
  </sheetData>
  <mergeCells count="21">
    <mergeCell ref="C11:E11"/>
    <mergeCell ref="C10:E10"/>
    <mergeCell ref="C9:E9"/>
    <mergeCell ref="C8:E8"/>
    <mergeCell ref="C7:E7"/>
    <mergeCell ref="F2:G2"/>
    <mergeCell ref="B2:C2"/>
    <mergeCell ref="C19:E19"/>
    <mergeCell ref="C18:E18"/>
    <mergeCell ref="C17:E17"/>
    <mergeCell ref="C16:E16"/>
    <mergeCell ref="C15:E15"/>
    <mergeCell ref="C14:E14"/>
    <mergeCell ref="C13:E13"/>
    <mergeCell ref="C12:E12"/>
    <mergeCell ref="B17:B19"/>
    <mergeCell ref="B4:G4"/>
    <mergeCell ref="B8:B10"/>
    <mergeCell ref="B11:B13"/>
    <mergeCell ref="B14:B16"/>
    <mergeCell ref="C6:E6"/>
  </mergeCells>
  <hyperlinks>
    <hyperlink ref="D2" location="'Pas 2'!A1" display="&lt;&lt; Pas 2  " xr:uid="{00000000-0004-0000-0300-000000000000}"/>
    <hyperlink ref="E2" location="'Pas 4'!A1" display="  Pas 4 &gt;&gt;" xr:uid="{00000000-0004-0000-0300-000001000000}"/>
    <hyperlink ref="F2:G2" location="Aperçu!A1" display="retour à l'aperçu" xr:uid="{00000000-0004-0000-0300-000002000000}"/>
  </hyperlink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59999389629810485"/>
  </sheetPr>
  <dimension ref="B2:F16"/>
  <sheetViews>
    <sheetView showGridLines="0" zoomScale="110" zoomScaleNormal="110" workbookViewId="0"/>
  </sheetViews>
  <sheetFormatPr baseColWidth="10" defaultRowHeight="13"/>
  <cols>
    <col min="1" max="1" width="2.6640625" customWidth="1"/>
    <col min="2" max="2" width="60.6640625" customWidth="1"/>
    <col min="3" max="5" width="13.6640625" customWidth="1"/>
  </cols>
  <sheetData>
    <row r="2" spans="2:6" ht="20" customHeight="1">
      <c r="B2" s="443" t="s">
        <v>289</v>
      </c>
      <c r="C2" s="408" t="s">
        <v>216</v>
      </c>
      <c r="D2" s="335" t="s">
        <v>188</v>
      </c>
      <c r="E2" s="493" t="s">
        <v>158</v>
      </c>
      <c r="F2" s="493"/>
    </row>
    <row r="3" spans="2:6">
      <c r="B3" s="127"/>
      <c r="C3" s="127"/>
      <c r="D3" s="127"/>
      <c r="E3" s="127"/>
    </row>
    <row r="4" spans="2:6" ht="165.5" customHeight="1">
      <c r="B4" s="519" t="s">
        <v>290</v>
      </c>
      <c r="C4" s="520"/>
      <c r="D4" s="520"/>
      <c r="E4" s="520"/>
      <c r="F4" s="521"/>
    </row>
    <row r="5" spans="2:6">
      <c r="B5" s="176"/>
      <c r="C5" s="176"/>
      <c r="D5" s="176"/>
      <c r="E5" s="176"/>
    </row>
    <row r="6" spans="2:6" ht="14" thickBot="1">
      <c r="B6" s="177" t="s">
        <v>233</v>
      </c>
      <c r="C6" s="177"/>
      <c r="D6" s="177"/>
      <c r="E6" s="177"/>
    </row>
    <row r="7" spans="2:6" ht="43.5" customHeight="1" thickTop="1" thickBot="1">
      <c r="B7" s="522" t="s">
        <v>234</v>
      </c>
      <c r="C7" s="523"/>
      <c r="D7" s="523"/>
      <c r="E7" s="523"/>
      <c r="F7" s="524"/>
    </row>
    <row r="8" spans="2:6" ht="14" thickTop="1"/>
    <row r="10" spans="2:6" ht="14">
      <c r="B10" s="448" t="s">
        <v>330</v>
      </c>
      <c r="C10" s="444"/>
      <c r="D10" s="444"/>
      <c r="E10" s="445"/>
      <c r="F10" s="445"/>
    </row>
    <row r="11" spans="2:6">
      <c r="B11" s="445"/>
      <c r="C11" s="445"/>
      <c r="D11" s="445"/>
      <c r="E11" s="445"/>
      <c r="F11" s="445"/>
    </row>
    <row r="12" spans="2:6">
      <c r="B12" s="525" t="s">
        <v>235</v>
      </c>
      <c r="C12" s="525"/>
      <c r="D12" s="525"/>
      <c r="E12" s="525"/>
      <c r="F12" s="525"/>
    </row>
    <row r="13" spans="2:6" ht="14" thickBot="1">
      <c r="B13" s="179"/>
      <c r="C13" s="242"/>
      <c r="D13" s="242"/>
      <c r="E13" s="179"/>
    </row>
    <row r="14" spans="2:6" ht="20" customHeight="1" thickTop="1">
      <c r="B14" s="48" t="s">
        <v>155</v>
      </c>
      <c r="C14" s="180"/>
      <c r="D14" s="180"/>
      <c r="E14" s="48"/>
      <c r="F14" s="52">
        <v>200000</v>
      </c>
    </row>
    <row r="15" spans="2:6" ht="20" customHeight="1" thickBot="1">
      <c r="B15" s="429" t="s">
        <v>156</v>
      </c>
      <c r="C15" s="181"/>
      <c r="D15" s="181"/>
      <c r="E15" s="182" t="s">
        <v>130</v>
      </c>
      <c r="F15" s="55">
        <v>5000</v>
      </c>
    </row>
    <row r="16" spans="2:6" ht="14" thickTop="1"/>
  </sheetData>
  <mergeCells count="4">
    <mergeCell ref="B4:F4"/>
    <mergeCell ref="B7:F7"/>
    <mergeCell ref="B12:F12"/>
    <mergeCell ref="E2:F2"/>
  </mergeCells>
  <hyperlinks>
    <hyperlink ref="C2" location="'Pas 3'!A1" display="&lt;&lt; Pas 3  " xr:uid="{00000000-0004-0000-0400-000000000000}"/>
    <hyperlink ref="D2" location="'Exemple FIAS'!A1" display="  Exemple FIAS &gt;&gt;" xr:uid="{00000000-0004-0000-0400-000001000000}"/>
    <hyperlink ref="E2:F2" location="Aperçu!A1" display="retour à l'aperçu" xr:uid="{00000000-0004-0000-0400-000002000000}"/>
  </hyperlink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sheetPr>
  <dimension ref="A1:AL179"/>
  <sheetViews>
    <sheetView showGridLines="0" zoomScale="110" zoomScaleNormal="110" workbookViewId="0"/>
  </sheetViews>
  <sheetFormatPr baseColWidth="10" defaultRowHeight="13"/>
  <cols>
    <col min="1" max="1" width="2.6640625" customWidth="1"/>
    <col min="2" max="2" width="32.6640625" style="1" customWidth="1"/>
    <col min="3" max="3" width="32.6640625" customWidth="1"/>
    <col min="4" max="4" width="13.6640625" style="183" customWidth="1"/>
    <col min="5" max="5" width="13.6640625" style="184" customWidth="1"/>
    <col min="6" max="7" width="13.6640625" customWidth="1"/>
    <col min="8" max="8" width="5.6640625" customWidth="1"/>
    <col min="9" max="38" width="10.83203125" style="185"/>
  </cols>
  <sheetData>
    <row r="1" spans="1:38">
      <c r="D1"/>
      <c r="E1"/>
    </row>
    <row r="2" spans="1:38" ht="20" customHeight="1">
      <c r="B2" s="492" t="s">
        <v>291</v>
      </c>
      <c r="C2" s="492"/>
      <c r="D2" s="408" t="s">
        <v>217</v>
      </c>
      <c r="E2" s="335" t="s">
        <v>274</v>
      </c>
      <c r="F2" s="493" t="s">
        <v>158</v>
      </c>
      <c r="G2" s="493"/>
    </row>
    <row r="3" spans="1:38" ht="12.5" customHeight="1">
      <c r="B3" s="291"/>
      <c r="D3"/>
      <c r="E3"/>
    </row>
    <row r="4" spans="1:38" ht="14" thickBot="1">
      <c r="D4"/>
      <c r="E4"/>
      <c r="F4" s="530" t="s">
        <v>236</v>
      </c>
      <c r="G4" s="530"/>
    </row>
    <row r="5" spans="1:38" s="9" customFormat="1" ht="30" customHeight="1" thickTop="1" thickBot="1">
      <c r="A5" s="3"/>
      <c r="B5" s="4" t="s">
        <v>173</v>
      </c>
      <c r="C5" s="5" t="s">
        <v>146</v>
      </c>
      <c r="D5" s="6" t="s">
        <v>174</v>
      </c>
      <c r="E5" s="7" t="s">
        <v>175</v>
      </c>
      <c r="F5" s="6" t="s">
        <v>174</v>
      </c>
      <c r="G5" s="7" t="s">
        <v>175</v>
      </c>
      <c r="H5" s="8"/>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row>
    <row r="6" spans="1:38" s="12" customFormat="1" ht="20" customHeight="1">
      <c r="A6" s="10"/>
      <c r="B6" s="11" t="s">
        <v>4</v>
      </c>
      <c r="C6" s="12" t="s">
        <v>179</v>
      </c>
      <c r="D6" s="13">
        <v>354</v>
      </c>
      <c r="E6" s="14">
        <v>17151.15915236494</v>
      </c>
      <c r="F6" s="15"/>
      <c r="H6" s="10"/>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row>
    <row r="7" spans="1:38" s="16" customFormat="1" ht="20" customHeight="1">
      <c r="A7" s="10"/>
      <c r="B7" s="506" t="s">
        <v>4</v>
      </c>
      <c r="C7" s="16" t="s">
        <v>180</v>
      </c>
      <c r="D7" s="17">
        <v>152</v>
      </c>
      <c r="E7" s="18">
        <v>7009.9014519640614</v>
      </c>
      <c r="F7" s="17"/>
      <c r="H7" s="10"/>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row>
    <row r="8" spans="1:38" s="16" customFormat="1" ht="20" customHeight="1">
      <c r="A8" s="10"/>
      <c r="B8" s="506"/>
      <c r="C8" s="16" t="s">
        <v>153</v>
      </c>
      <c r="D8" s="17">
        <v>148</v>
      </c>
      <c r="E8" s="18">
        <v>8865.4487635749938</v>
      </c>
      <c r="F8" s="17"/>
      <c r="H8" s="10"/>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7"/>
      <c r="AH8" s="187"/>
      <c r="AI8" s="187"/>
      <c r="AJ8" s="187"/>
      <c r="AK8" s="187"/>
      <c r="AL8" s="187"/>
    </row>
    <row r="9" spans="1:38" s="19" customFormat="1" ht="20" customHeight="1">
      <c r="A9" s="10"/>
      <c r="B9" s="507"/>
      <c r="C9" s="19" t="s">
        <v>154</v>
      </c>
      <c r="D9" s="20">
        <v>54</v>
      </c>
      <c r="E9" s="21">
        <v>1275.8089368258861</v>
      </c>
      <c r="F9" s="20"/>
      <c r="G9" s="16"/>
      <c r="H9" s="10"/>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row>
    <row r="10" spans="1:38" s="10" customFormat="1" ht="20" customHeight="1">
      <c r="B10" s="508" t="s">
        <v>176</v>
      </c>
      <c r="C10" s="10" t="s">
        <v>180</v>
      </c>
      <c r="D10" s="22">
        <v>25</v>
      </c>
      <c r="E10" s="23">
        <v>1138.6029637238969</v>
      </c>
      <c r="F10" s="531" t="s">
        <v>10</v>
      </c>
      <c r="G10" s="533" t="s">
        <v>11</v>
      </c>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row>
    <row r="11" spans="1:38" s="10" customFormat="1" ht="20" customHeight="1">
      <c r="B11" s="509"/>
      <c r="C11" s="10" t="s">
        <v>153</v>
      </c>
      <c r="D11" s="22">
        <v>22</v>
      </c>
      <c r="E11" s="23">
        <v>1171.1381897563838</v>
      </c>
      <c r="F11" s="532"/>
      <c r="G11" s="534"/>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row>
    <row r="12" spans="1:38" s="24" customFormat="1" ht="20" customHeight="1">
      <c r="A12" s="10"/>
      <c r="B12" s="509"/>
      <c r="C12" s="10" t="s">
        <v>154</v>
      </c>
      <c r="D12" s="22">
        <v>3</v>
      </c>
      <c r="E12" s="23">
        <v>27.734976887519259</v>
      </c>
      <c r="F12" s="532"/>
      <c r="G12" s="534"/>
      <c r="H12" s="10"/>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7"/>
      <c r="AL12" s="187"/>
    </row>
    <row r="13" spans="1:38" s="10" customFormat="1" ht="1.5" customHeight="1">
      <c r="B13" s="25"/>
      <c r="C13" s="24"/>
      <c r="D13" s="26"/>
      <c r="E13" s="27"/>
      <c r="F13" s="532"/>
      <c r="G13" s="534"/>
      <c r="I13" s="187"/>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row>
    <row r="14" spans="1:38" s="10" customFormat="1" ht="1.5" customHeight="1">
      <c r="B14" s="28"/>
      <c r="C14" s="29"/>
      <c r="D14" s="30"/>
      <c r="E14" s="31"/>
      <c r="F14" s="532"/>
      <c r="G14" s="534"/>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row>
    <row r="15" spans="1:38" s="10" customFormat="1" ht="20" customHeight="1">
      <c r="B15" s="503" t="s">
        <v>177</v>
      </c>
      <c r="C15" s="10" t="s">
        <v>180</v>
      </c>
      <c r="D15" s="32">
        <v>44</v>
      </c>
      <c r="E15" s="33">
        <v>2152.5221551010395</v>
      </c>
      <c r="F15" s="532"/>
      <c r="G15" s="534"/>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row>
    <row r="16" spans="1:38" s="10" customFormat="1" ht="20" customHeight="1">
      <c r="B16" s="509"/>
      <c r="C16" s="10" t="s">
        <v>153</v>
      </c>
      <c r="D16" s="32">
        <v>65</v>
      </c>
      <c r="E16" s="33">
        <v>3636.0187114763726</v>
      </c>
      <c r="F16" s="532"/>
      <c r="G16" s="534"/>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row>
    <row r="17" spans="1:38" s="24" customFormat="1" ht="20" customHeight="1">
      <c r="A17" s="10"/>
      <c r="B17" s="509"/>
      <c r="C17" s="10" t="s">
        <v>154</v>
      </c>
      <c r="D17" s="32">
        <v>4</v>
      </c>
      <c r="E17" s="33">
        <v>36.97996918335901</v>
      </c>
      <c r="F17" s="532"/>
      <c r="G17" s="534"/>
      <c r="H17" s="10"/>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row>
    <row r="18" spans="1:38" s="34" customFormat="1" ht="1.5" customHeight="1">
      <c r="B18" s="25"/>
      <c r="C18" s="35"/>
      <c r="D18" s="36"/>
      <c r="E18" s="37"/>
      <c r="F18" s="38"/>
      <c r="G18" s="39"/>
      <c r="I18" s="188"/>
      <c r="J18" s="188"/>
      <c r="K18" s="188"/>
      <c r="L18" s="188"/>
      <c r="M18" s="188"/>
      <c r="N18" s="188"/>
      <c r="O18" s="188"/>
      <c r="P18" s="188"/>
      <c r="Q18" s="188"/>
      <c r="R18" s="188"/>
      <c r="S18" s="188"/>
      <c r="T18" s="188"/>
      <c r="U18" s="188"/>
      <c r="V18" s="188"/>
      <c r="W18" s="188"/>
      <c r="X18" s="188"/>
      <c r="Y18" s="188"/>
      <c r="Z18" s="188"/>
      <c r="AA18" s="188"/>
      <c r="AB18" s="188"/>
      <c r="AC18" s="188"/>
      <c r="AD18" s="188"/>
      <c r="AE18" s="188"/>
      <c r="AF18" s="188"/>
      <c r="AG18" s="188"/>
      <c r="AH18" s="188"/>
      <c r="AI18" s="188"/>
      <c r="AJ18" s="188"/>
      <c r="AK18" s="188"/>
      <c r="AL18" s="188"/>
    </row>
    <row r="19" spans="1:38" s="34" customFormat="1" ht="1.5" customHeight="1">
      <c r="B19" s="28"/>
      <c r="C19" s="40"/>
      <c r="D19" s="41"/>
      <c r="E19" s="42"/>
      <c r="F19" s="41"/>
      <c r="G19" s="43"/>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row>
    <row r="20" spans="1:38" s="10" customFormat="1" ht="20" customHeight="1">
      <c r="B20" s="503" t="s">
        <v>178</v>
      </c>
      <c r="C20" s="10" t="s">
        <v>180</v>
      </c>
      <c r="D20" s="17">
        <v>83</v>
      </c>
      <c r="E20" s="18">
        <v>3718.7763331391252</v>
      </c>
      <c r="F20" s="526" t="s">
        <v>14</v>
      </c>
      <c r="G20" s="528" t="s">
        <v>15</v>
      </c>
      <c r="I20" s="187"/>
      <c r="J20" s="187"/>
      <c r="K20" s="187"/>
      <c r="L20" s="187"/>
      <c r="M20" s="187"/>
      <c r="N20" s="187"/>
      <c r="O20" s="187"/>
      <c r="P20" s="187"/>
      <c r="Q20" s="187"/>
      <c r="R20" s="187"/>
      <c r="S20" s="187"/>
      <c r="T20" s="187"/>
      <c r="U20" s="187"/>
      <c r="V20" s="187"/>
      <c r="W20" s="187"/>
      <c r="X20" s="187"/>
      <c r="Y20" s="187"/>
      <c r="Z20" s="187"/>
      <c r="AA20" s="187"/>
      <c r="AB20" s="187"/>
      <c r="AC20" s="187"/>
      <c r="AD20" s="187"/>
      <c r="AE20" s="187"/>
      <c r="AF20" s="187"/>
      <c r="AG20" s="187"/>
      <c r="AH20" s="187"/>
      <c r="AI20" s="187"/>
      <c r="AJ20" s="187"/>
      <c r="AK20" s="187"/>
      <c r="AL20" s="187"/>
    </row>
    <row r="21" spans="1:38" s="10" customFormat="1" ht="20" customHeight="1">
      <c r="B21" s="503"/>
      <c r="C21" s="10" t="s">
        <v>153</v>
      </c>
      <c r="D21" s="17">
        <v>61</v>
      </c>
      <c r="E21" s="18">
        <v>4058.2918623422365</v>
      </c>
      <c r="F21" s="526"/>
      <c r="G21" s="528"/>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row>
    <row r="22" spans="1:38" s="44" customFormat="1" ht="20" customHeight="1" thickBot="1">
      <c r="A22" s="10"/>
      <c r="B22" s="504"/>
      <c r="C22" s="44" t="s">
        <v>154</v>
      </c>
      <c r="D22" s="45">
        <v>47</v>
      </c>
      <c r="E22" s="46">
        <v>1211.0939907550078</v>
      </c>
      <c r="F22" s="527"/>
      <c r="G22" s="529"/>
      <c r="H22" s="10"/>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row>
    <row r="23" spans="1:38" ht="14" thickTop="1">
      <c r="D23"/>
      <c r="E23"/>
    </row>
    <row r="24" spans="1:38">
      <c r="D24"/>
      <c r="E24"/>
    </row>
    <row r="25" spans="1:38" ht="14">
      <c r="B25" s="430" t="s">
        <v>237</v>
      </c>
      <c r="D25"/>
      <c r="E25"/>
    </row>
    <row r="26" spans="1:38" ht="14" thickBot="1">
      <c r="D26"/>
      <c r="E26"/>
    </row>
    <row r="27" spans="1:38" s="47" customFormat="1" ht="20" customHeight="1" thickTop="1">
      <c r="B27" s="48" t="s">
        <v>155</v>
      </c>
      <c r="C27" s="49"/>
      <c r="D27" s="49"/>
      <c r="E27" s="50"/>
      <c r="F27" s="51"/>
      <c r="G27" s="52">
        <v>190000</v>
      </c>
      <c r="H27" s="10"/>
      <c r="I27" s="189"/>
      <c r="J27" s="189"/>
      <c r="K27" s="189"/>
      <c r="L27" s="189"/>
      <c r="M27" s="189"/>
      <c r="N27" s="189"/>
      <c r="O27" s="189"/>
      <c r="P27" s="189"/>
      <c r="Q27" s="189"/>
      <c r="R27" s="189"/>
      <c r="S27" s="189"/>
      <c r="T27" s="189"/>
      <c r="U27" s="189"/>
      <c r="V27" s="189"/>
      <c r="W27" s="189"/>
      <c r="X27" s="189"/>
      <c r="Y27" s="189"/>
      <c r="Z27" s="189"/>
      <c r="AA27" s="189"/>
      <c r="AB27" s="189"/>
      <c r="AC27" s="189"/>
      <c r="AD27" s="189"/>
      <c r="AE27" s="189"/>
      <c r="AF27" s="189"/>
      <c r="AG27" s="189"/>
      <c r="AH27" s="189"/>
      <c r="AI27" s="189"/>
      <c r="AJ27" s="189"/>
      <c r="AK27" s="189"/>
      <c r="AL27" s="189"/>
    </row>
    <row r="28" spans="1:38" ht="20" customHeight="1" thickBot="1">
      <c r="B28" s="429" t="s">
        <v>168</v>
      </c>
      <c r="C28" s="53"/>
      <c r="D28" s="53"/>
      <c r="E28" s="44"/>
      <c r="F28" s="54"/>
      <c r="G28" s="55">
        <f>G27/47</f>
        <v>4042.5531914893618</v>
      </c>
      <c r="H28" s="10"/>
    </row>
    <row r="29" spans="1:38" ht="14" thickTop="1">
      <c r="D29"/>
      <c r="E29"/>
    </row>
    <row r="30" spans="1:38" ht="15" customHeight="1">
      <c r="D30"/>
      <c r="E30"/>
    </row>
    <row r="31" spans="1:38" ht="20" customHeight="1">
      <c r="A31" s="56"/>
      <c r="D31"/>
      <c r="E31"/>
    </row>
    <row r="32" spans="1:38" s="56" customFormat="1" ht="20" customHeight="1">
      <c r="B32" s="62"/>
      <c r="I32" s="190"/>
      <c r="J32" s="190"/>
      <c r="K32" s="190"/>
      <c r="L32" s="190"/>
      <c r="M32" s="190"/>
      <c r="N32" s="190"/>
      <c r="O32" s="190"/>
      <c r="P32" s="190"/>
      <c r="Q32" s="190"/>
      <c r="R32" s="190"/>
      <c r="S32" s="190"/>
      <c r="T32" s="190"/>
      <c r="U32" s="190"/>
      <c r="V32" s="190"/>
      <c r="W32" s="190"/>
      <c r="X32" s="190"/>
      <c r="Y32" s="190"/>
      <c r="Z32" s="190"/>
      <c r="AA32" s="190"/>
      <c r="AB32" s="190"/>
      <c r="AC32" s="190"/>
      <c r="AD32" s="190"/>
      <c r="AE32" s="190"/>
      <c r="AF32" s="190"/>
      <c r="AG32" s="190"/>
      <c r="AH32" s="190"/>
      <c r="AI32" s="190"/>
      <c r="AJ32" s="190"/>
      <c r="AK32" s="190"/>
      <c r="AL32" s="190"/>
    </row>
    <row r="33" spans="1:38" s="56" customFormat="1" ht="20" customHeight="1">
      <c r="B33" s="62"/>
      <c r="I33" s="190"/>
      <c r="J33" s="190"/>
      <c r="K33" s="190"/>
      <c r="L33" s="190"/>
      <c r="M33" s="190"/>
      <c r="N33" s="190"/>
      <c r="O33" s="190"/>
      <c r="P33" s="190"/>
      <c r="Q33" s="190"/>
      <c r="R33" s="190"/>
      <c r="S33" s="190"/>
      <c r="T33" s="190"/>
      <c r="U33" s="190"/>
      <c r="V33" s="190"/>
      <c r="W33" s="190"/>
      <c r="X33" s="190"/>
      <c r="Y33" s="190"/>
      <c r="Z33" s="190"/>
      <c r="AA33" s="190"/>
      <c r="AB33" s="190"/>
      <c r="AC33" s="190"/>
      <c r="AD33" s="190"/>
      <c r="AE33" s="190"/>
      <c r="AF33" s="190"/>
      <c r="AG33" s="190"/>
      <c r="AH33" s="190"/>
      <c r="AI33" s="190"/>
      <c r="AJ33" s="190"/>
      <c r="AK33" s="190"/>
      <c r="AL33" s="190"/>
    </row>
    <row r="34" spans="1:38" s="56" customFormat="1" ht="1" customHeight="1">
      <c r="B34" s="62"/>
      <c r="I34" s="190"/>
      <c r="J34" s="190"/>
      <c r="K34" s="190"/>
      <c r="L34" s="190"/>
      <c r="M34" s="190"/>
      <c r="N34" s="190"/>
      <c r="O34" s="190"/>
      <c r="P34" s="190"/>
      <c r="Q34" s="190"/>
      <c r="R34" s="190"/>
      <c r="S34" s="190"/>
      <c r="T34" s="190"/>
      <c r="U34" s="190"/>
      <c r="V34" s="190"/>
      <c r="W34" s="190"/>
      <c r="X34" s="190"/>
      <c r="Y34" s="190"/>
      <c r="Z34" s="190"/>
      <c r="AA34" s="190"/>
      <c r="AB34" s="190"/>
      <c r="AC34" s="190"/>
      <c r="AD34" s="190"/>
      <c r="AE34" s="190"/>
      <c r="AF34" s="190"/>
      <c r="AG34" s="190"/>
      <c r="AH34" s="190"/>
      <c r="AI34" s="190"/>
      <c r="AJ34" s="190"/>
      <c r="AK34" s="190"/>
      <c r="AL34" s="190"/>
    </row>
    <row r="35" spans="1:38" s="56" customFormat="1" ht="1" customHeight="1">
      <c r="A35" s="57"/>
      <c r="B35" s="62"/>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0"/>
      <c r="AL35" s="190"/>
    </row>
    <row r="36" spans="1:38" s="56" customFormat="1" ht="20" customHeight="1">
      <c r="A36" s="57"/>
      <c r="B36" s="62"/>
      <c r="I36" s="190"/>
      <c r="J36" s="190"/>
      <c r="K36" s="190"/>
      <c r="L36" s="190"/>
      <c r="M36" s="190"/>
      <c r="N36" s="190"/>
      <c r="O36" s="190"/>
      <c r="P36" s="190"/>
      <c r="Q36" s="190"/>
      <c r="R36" s="190"/>
      <c r="S36" s="190"/>
      <c r="T36" s="190"/>
      <c r="U36" s="190"/>
      <c r="V36" s="190"/>
      <c r="W36" s="190"/>
      <c r="X36" s="190"/>
      <c r="Y36" s="190"/>
      <c r="Z36" s="190"/>
      <c r="AA36" s="190"/>
      <c r="AB36" s="190"/>
      <c r="AC36" s="190"/>
      <c r="AD36" s="190"/>
      <c r="AE36" s="190"/>
      <c r="AF36" s="190"/>
      <c r="AG36" s="190"/>
      <c r="AH36" s="190"/>
      <c r="AI36" s="190"/>
      <c r="AJ36" s="190"/>
      <c r="AK36" s="190"/>
      <c r="AL36" s="190"/>
    </row>
    <row r="37" spans="1:38" s="56" customFormat="1" ht="20" customHeight="1">
      <c r="A37" s="57"/>
      <c r="B37" s="62"/>
      <c r="I37" s="190"/>
      <c r="J37" s="190"/>
      <c r="K37" s="190"/>
      <c r="L37" s="190"/>
      <c r="M37" s="190"/>
      <c r="N37" s="190"/>
      <c r="O37" s="190"/>
      <c r="P37" s="190"/>
      <c r="Q37" s="190"/>
      <c r="R37" s="190"/>
      <c r="S37" s="190"/>
      <c r="T37" s="190"/>
      <c r="U37" s="190"/>
      <c r="V37" s="190"/>
      <c r="W37" s="190"/>
      <c r="X37" s="190"/>
      <c r="Y37" s="190"/>
      <c r="Z37" s="190"/>
      <c r="AA37" s="190"/>
      <c r="AB37" s="190"/>
      <c r="AC37" s="190"/>
      <c r="AD37" s="190"/>
      <c r="AE37" s="190"/>
      <c r="AF37" s="190"/>
      <c r="AG37" s="190"/>
      <c r="AH37" s="190"/>
      <c r="AI37" s="190"/>
      <c r="AJ37" s="190"/>
      <c r="AK37" s="190"/>
      <c r="AL37" s="190"/>
    </row>
    <row r="38" spans="1:38" s="56" customFormat="1" ht="20" customHeight="1">
      <c r="B38" s="62"/>
      <c r="I38" s="190"/>
      <c r="J38" s="190"/>
      <c r="K38" s="190"/>
      <c r="L38" s="190"/>
      <c r="M38" s="190"/>
      <c r="N38" s="190"/>
      <c r="O38" s="190"/>
      <c r="P38" s="190"/>
      <c r="Q38" s="190"/>
      <c r="R38" s="190"/>
      <c r="S38" s="190"/>
      <c r="T38" s="190"/>
      <c r="U38" s="190"/>
      <c r="V38" s="190"/>
      <c r="W38" s="190"/>
      <c r="X38" s="190"/>
      <c r="Y38" s="190"/>
      <c r="Z38" s="190"/>
      <c r="AA38" s="190"/>
      <c r="AB38" s="190"/>
      <c r="AC38" s="190"/>
      <c r="AD38" s="190"/>
      <c r="AE38" s="190"/>
      <c r="AF38" s="190"/>
      <c r="AG38" s="190"/>
      <c r="AH38" s="190"/>
      <c r="AI38" s="190"/>
      <c r="AJ38" s="190"/>
      <c r="AK38" s="190"/>
      <c r="AL38" s="190"/>
    </row>
    <row r="39" spans="1:38" ht="1" customHeight="1">
      <c r="D39"/>
      <c r="E39"/>
    </row>
    <row r="40" spans="1:38" ht="1" customHeight="1">
      <c r="D40"/>
      <c r="E40"/>
    </row>
    <row r="41" spans="1:38" ht="20" customHeight="1">
      <c r="D41"/>
      <c r="E41"/>
    </row>
    <row r="42" spans="1:38" ht="20" customHeight="1">
      <c r="D42"/>
      <c r="E42"/>
    </row>
    <row r="43" spans="1:38" s="47" customFormat="1" ht="20" customHeight="1">
      <c r="B43" s="59"/>
      <c r="I43" s="189"/>
      <c r="J43" s="189"/>
      <c r="K43" s="189"/>
      <c r="L43" s="189"/>
      <c r="M43" s="189"/>
      <c r="N43" s="189"/>
      <c r="O43" s="189"/>
      <c r="P43" s="189"/>
      <c r="Q43" s="189"/>
      <c r="R43" s="189"/>
      <c r="S43" s="189"/>
      <c r="T43" s="189"/>
      <c r="U43" s="189"/>
      <c r="V43" s="189"/>
      <c r="W43" s="189"/>
      <c r="X43" s="189"/>
      <c r="Y43" s="189"/>
      <c r="Z43" s="189"/>
      <c r="AA43" s="189"/>
      <c r="AB43" s="189"/>
      <c r="AC43" s="189"/>
      <c r="AD43" s="189"/>
      <c r="AE43" s="189"/>
      <c r="AF43" s="189"/>
      <c r="AG43" s="189"/>
      <c r="AH43" s="189"/>
      <c r="AI43" s="189"/>
      <c r="AJ43" s="189"/>
      <c r="AK43" s="189"/>
      <c r="AL43" s="189"/>
    </row>
    <row r="44" spans="1:38" s="47" customFormat="1" ht="20" customHeight="1">
      <c r="B44" s="5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row>
    <row r="45" spans="1:38" ht="30" customHeight="1">
      <c r="D45"/>
      <c r="E45"/>
    </row>
    <row r="46" spans="1:38" ht="20" customHeight="1">
      <c r="D46"/>
      <c r="E46"/>
    </row>
    <row r="47" spans="1:38" ht="30" customHeight="1">
      <c r="D47"/>
      <c r="E47"/>
    </row>
    <row r="48" spans="1:38" ht="20" customHeight="1">
      <c r="D48"/>
      <c r="E48"/>
    </row>
    <row r="49" spans="4:5" ht="45" customHeight="1">
      <c r="D49"/>
      <c r="E49"/>
    </row>
    <row r="50" spans="4:5" ht="20" customHeight="1">
      <c r="D50"/>
      <c r="E50"/>
    </row>
    <row r="51" spans="4:5" ht="20" customHeight="1">
      <c r="D51"/>
      <c r="E51"/>
    </row>
    <row r="52" spans="4:5" ht="20" customHeight="1">
      <c r="D52"/>
      <c r="E52"/>
    </row>
    <row r="53" spans="4:5" ht="16" customHeight="1">
      <c r="D53"/>
      <c r="E53"/>
    </row>
    <row r="54" spans="4:5" ht="20" customHeight="1">
      <c r="D54"/>
      <c r="E54"/>
    </row>
    <row r="55" spans="4:5" ht="20" customHeight="1">
      <c r="D55"/>
      <c r="E55"/>
    </row>
    <row r="56" spans="4:5" ht="14.5" customHeight="1">
      <c r="D56"/>
      <c r="E56"/>
    </row>
    <row r="57" spans="4:5" ht="20" customHeight="1">
      <c r="D57"/>
      <c r="E57"/>
    </row>
    <row r="58" spans="4:5" ht="49" customHeight="1">
      <c r="D58"/>
      <c r="E58"/>
    </row>
    <row r="59" spans="4:5" ht="20" customHeight="1">
      <c r="D59"/>
      <c r="E59"/>
    </row>
    <row r="60" spans="4:5" ht="20" customHeight="1">
      <c r="D60"/>
      <c r="E60"/>
    </row>
    <row r="61" spans="4:5" ht="20" customHeight="1">
      <c r="D61"/>
      <c r="E61"/>
    </row>
    <row r="62" spans="4:5" ht="20" customHeight="1">
      <c r="D62"/>
      <c r="E62"/>
    </row>
    <row r="63" spans="4:5" ht="20" customHeight="1">
      <c r="D63"/>
      <c r="E63"/>
    </row>
    <row r="64" spans="4:5" ht="20" customHeight="1">
      <c r="D64"/>
      <c r="E64"/>
    </row>
    <row r="65" spans="4:5" ht="20" customHeight="1">
      <c r="D65"/>
      <c r="E65"/>
    </row>
    <row r="66" spans="4:5" ht="20" customHeight="1">
      <c r="D66"/>
      <c r="E66"/>
    </row>
    <row r="67" spans="4:5">
      <c r="D67"/>
      <c r="E67"/>
    </row>
    <row r="68" spans="4:5" ht="20" customHeight="1">
      <c r="D68"/>
      <c r="E68"/>
    </row>
    <row r="69" spans="4:5" ht="20" customHeight="1">
      <c r="D69"/>
      <c r="E69"/>
    </row>
    <row r="70" spans="4:5" ht="20" customHeight="1">
      <c r="D70"/>
      <c r="E70"/>
    </row>
    <row r="71" spans="4:5" ht="13" customHeight="1">
      <c r="D71"/>
      <c r="E71"/>
    </row>
    <row r="72" spans="4:5" ht="40" customHeight="1">
      <c r="D72"/>
      <c r="E72"/>
    </row>
    <row r="73" spans="4:5" ht="20" customHeight="1">
      <c r="D73"/>
      <c r="E73"/>
    </row>
    <row r="74" spans="4:5" ht="20" customHeight="1">
      <c r="D74"/>
      <c r="E74"/>
    </row>
    <row r="75" spans="4:5" ht="20" customHeight="1">
      <c r="D75"/>
      <c r="E75"/>
    </row>
    <row r="76" spans="4:5" ht="20" customHeight="1">
      <c r="D76"/>
      <c r="E76"/>
    </row>
    <row r="77" spans="4:5" ht="20" customHeight="1">
      <c r="D77"/>
      <c r="E77"/>
    </row>
    <row r="78" spans="4:5" ht="20" customHeight="1">
      <c r="D78"/>
      <c r="E78"/>
    </row>
    <row r="79" spans="4:5" ht="15" customHeight="1">
      <c r="D79"/>
      <c r="E79"/>
    </row>
    <row r="80" spans="4:5" ht="20" customHeight="1">
      <c r="D80"/>
      <c r="E80"/>
    </row>
    <row r="81" spans="4:5" ht="20" customHeight="1">
      <c r="D81"/>
      <c r="E81"/>
    </row>
    <row r="82" spans="4:5" ht="20" customHeight="1">
      <c r="D82"/>
      <c r="E82"/>
    </row>
    <row r="83" spans="4:5" ht="20" customHeight="1">
      <c r="D83"/>
      <c r="E83"/>
    </row>
    <row r="84" spans="4:5" ht="20" customHeight="1">
      <c r="D84"/>
      <c r="E84"/>
    </row>
    <row r="85" spans="4:5" ht="20" customHeight="1">
      <c r="D85"/>
      <c r="E85"/>
    </row>
    <row r="86" spans="4:5" ht="20" customHeight="1">
      <c r="D86"/>
      <c r="E86"/>
    </row>
    <row r="87" spans="4:5" ht="20" customHeight="1">
      <c r="D87"/>
      <c r="E87"/>
    </row>
    <row r="88" spans="4:5" ht="20" customHeight="1">
      <c r="D88"/>
      <c r="E88"/>
    </row>
    <row r="89" spans="4:5" ht="20" customHeight="1">
      <c r="D89"/>
      <c r="E89"/>
    </row>
    <row r="90" spans="4:5">
      <c r="D90"/>
      <c r="E90"/>
    </row>
    <row r="91" spans="4:5">
      <c r="D91"/>
      <c r="E91"/>
    </row>
    <row r="92" spans="4:5">
      <c r="D92"/>
      <c r="E92"/>
    </row>
    <row r="93" spans="4:5">
      <c r="D93"/>
      <c r="E93"/>
    </row>
    <row r="94" spans="4:5">
      <c r="D94"/>
      <c r="E94"/>
    </row>
    <row r="95" spans="4:5" ht="20" customHeight="1">
      <c r="D95"/>
      <c r="E95"/>
    </row>
    <row r="96" spans="4:5" ht="20" customHeight="1">
      <c r="D96"/>
      <c r="E96"/>
    </row>
    <row r="97" spans="4:5" ht="20" customHeight="1">
      <c r="D97"/>
      <c r="E97"/>
    </row>
    <row r="98" spans="4:5" ht="20" customHeight="1">
      <c r="D98"/>
      <c r="E98"/>
    </row>
    <row r="99" spans="4:5" ht="20" customHeight="1">
      <c r="D99"/>
      <c r="E99"/>
    </row>
    <row r="100" spans="4:5" ht="20" customHeight="1">
      <c r="D100"/>
      <c r="E100"/>
    </row>
    <row r="101" spans="4:5" ht="20" customHeight="1">
      <c r="D101"/>
      <c r="E101"/>
    </row>
    <row r="102" spans="4:5" ht="20" customHeight="1">
      <c r="D102"/>
      <c r="E102"/>
    </row>
    <row r="103" spans="4:5">
      <c r="D103"/>
      <c r="E103"/>
    </row>
    <row r="104" spans="4:5">
      <c r="D104"/>
      <c r="E104"/>
    </row>
    <row r="105" spans="4:5">
      <c r="D105"/>
      <c r="E105"/>
    </row>
    <row r="106" spans="4:5">
      <c r="D106"/>
      <c r="E106"/>
    </row>
    <row r="107" spans="4:5">
      <c r="D107"/>
      <c r="E107"/>
    </row>
    <row r="108" spans="4:5" ht="30" customHeight="1">
      <c r="D108"/>
      <c r="E108"/>
    </row>
    <row r="109" spans="4:5" ht="20" customHeight="1">
      <c r="D109"/>
      <c r="E109"/>
    </row>
    <row r="110" spans="4:5" ht="20" customHeight="1">
      <c r="D110"/>
      <c r="E110"/>
    </row>
    <row r="111" spans="4:5" ht="20" customHeight="1">
      <c r="D111"/>
      <c r="E111"/>
    </row>
    <row r="112" spans="4:5" ht="20" customHeight="1">
      <c r="D112"/>
      <c r="E112"/>
    </row>
    <row r="113" spans="4:9" ht="20" customHeight="1">
      <c r="D113"/>
      <c r="E113"/>
    </row>
    <row r="114" spans="4:9" ht="20" customHeight="1">
      <c r="D114"/>
      <c r="E114"/>
    </row>
    <row r="115" spans="4:9" ht="20" customHeight="1">
      <c r="D115"/>
      <c r="E115"/>
    </row>
    <row r="116" spans="4:9" ht="20" customHeight="1">
      <c r="D116"/>
      <c r="E116"/>
    </row>
    <row r="117" spans="4:9" ht="20" customHeight="1">
      <c r="D117"/>
      <c r="E117"/>
    </row>
    <row r="118" spans="4:9" ht="20" customHeight="1">
      <c r="D118"/>
      <c r="E118"/>
    </row>
    <row r="119" spans="4:9" ht="20" customHeight="1">
      <c r="D119"/>
      <c r="E119"/>
    </row>
    <row r="120" spans="4:9" ht="20" customHeight="1">
      <c r="D120"/>
      <c r="E120"/>
    </row>
    <row r="121" spans="4:9" ht="20" customHeight="1">
      <c r="D121"/>
      <c r="E121"/>
    </row>
    <row r="122" spans="4:9">
      <c r="D122"/>
      <c r="E122"/>
    </row>
    <row r="123" spans="4:9">
      <c r="D123"/>
      <c r="E123"/>
    </row>
    <row r="124" spans="4:9">
      <c r="D124"/>
      <c r="E124"/>
    </row>
    <row r="125" spans="4:9">
      <c r="D125"/>
      <c r="E125"/>
    </row>
    <row r="126" spans="4:9" ht="165.5" customHeight="1">
      <c r="D126"/>
      <c r="E126"/>
      <c r="I126" s="191"/>
    </row>
    <row r="127" spans="4:9">
      <c r="D127"/>
      <c r="E127"/>
    </row>
    <row r="128" spans="4:9">
      <c r="D128"/>
      <c r="E128"/>
    </row>
    <row r="129" spans="4:9" ht="43.5" customHeight="1">
      <c r="D129"/>
      <c r="E129"/>
      <c r="I129" s="192"/>
    </row>
    <row r="130" spans="4:9">
      <c r="D130"/>
      <c r="E130"/>
    </row>
    <row r="131" spans="4:9">
      <c r="D131"/>
      <c r="E131"/>
    </row>
    <row r="132" spans="4:9">
      <c r="D132"/>
      <c r="E132"/>
    </row>
    <row r="133" spans="4:9">
      <c r="D133"/>
      <c r="E133"/>
    </row>
    <row r="134" spans="4:9">
      <c r="D134"/>
      <c r="E134"/>
      <c r="I134" s="193"/>
    </row>
    <row r="135" spans="4:9">
      <c r="D135"/>
      <c r="E135"/>
    </row>
    <row r="136" spans="4:9" ht="20" customHeight="1">
      <c r="D136"/>
      <c r="E136"/>
      <c r="I136" s="187">
        <v>200000</v>
      </c>
    </row>
    <row r="137" spans="4:9" ht="20" customHeight="1">
      <c r="D137"/>
      <c r="E137"/>
      <c r="I137" s="187">
        <v>5000</v>
      </c>
    </row>
    <row r="138" spans="4:9">
      <c r="D138"/>
      <c r="E138"/>
    </row>
    <row r="139" spans="4:9">
      <c r="D139"/>
      <c r="E139"/>
    </row>
    <row r="140" spans="4:9">
      <c r="D140"/>
      <c r="E140"/>
    </row>
    <row r="141" spans="4:9">
      <c r="D141"/>
      <c r="E141"/>
    </row>
    <row r="142" spans="4:9">
      <c r="D142"/>
      <c r="E142"/>
    </row>
    <row r="143" spans="4:9">
      <c r="D143"/>
      <c r="E143"/>
    </row>
    <row r="144" spans="4:9">
      <c r="D144"/>
      <c r="E144"/>
    </row>
    <row r="145" spans="4:5">
      <c r="D145"/>
      <c r="E145"/>
    </row>
    <row r="146" spans="4:5">
      <c r="D146"/>
      <c r="E146"/>
    </row>
    <row r="147" spans="4:5">
      <c r="D147"/>
      <c r="E147"/>
    </row>
    <row r="148" spans="4:5">
      <c r="D148"/>
      <c r="E148"/>
    </row>
    <row r="149" spans="4:5">
      <c r="D149"/>
      <c r="E149"/>
    </row>
    <row r="150" spans="4:5">
      <c r="D150"/>
      <c r="E150"/>
    </row>
    <row r="151" spans="4:5">
      <c r="D151"/>
      <c r="E151"/>
    </row>
    <row r="152" spans="4:5">
      <c r="D152"/>
      <c r="E152"/>
    </row>
    <row r="153" spans="4:5">
      <c r="D153"/>
      <c r="E153"/>
    </row>
    <row r="154" spans="4:5">
      <c r="D154"/>
      <c r="E154"/>
    </row>
    <row r="155" spans="4:5">
      <c r="D155"/>
      <c r="E155"/>
    </row>
    <row r="156" spans="4:5">
      <c r="D156"/>
      <c r="E156"/>
    </row>
    <row r="157" spans="4:5">
      <c r="D157"/>
      <c r="E157"/>
    </row>
    <row r="158" spans="4:5">
      <c r="D158"/>
      <c r="E158"/>
    </row>
    <row r="159" spans="4:5">
      <c r="D159"/>
      <c r="E159"/>
    </row>
    <row r="160" spans="4:5">
      <c r="D160"/>
      <c r="E160"/>
    </row>
    <row r="161" spans="4:5">
      <c r="D161"/>
      <c r="E161"/>
    </row>
    <row r="162" spans="4:5">
      <c r="D162"/>
      <c r="E162"/>
    </row>
    <row r="163" spans="4:5">
      <c r="D163"/>
      <c r="E163"/>
    </row>
    <row r="164" spans="4:5">
      <c r="D164"/>
      <c r="E164"/>
    </row>
    <row r="165" spans="4:5">
      <c r="D165"/>
      <c r="E165"/>
    </row>
    <row r="166" spans="4:5">
      <c r="D166"/>
      <c r="E166"/>
    </row>
    <row r="167" spans="4:5">
      <c r="D167"/>
      <c r="E167"/>
    </row>
    <row r="168" spans="4:5">
      <c r="D168"/>
      <c r="E168"/>
    </row>
    <row r="169" spans="4:5">
      <c r="D169"/>
      <c r="E169"/>
    </row>
    <row r="170" spans="4:5">
      <c r="D170"/>
      <c r="E170"/>
    </row>
    <row r="171" spans="4:5">
      <c r="D171"/>
      <c r="E171"/>
    </row>
    <row r="172" spans="4:5">
      <c r="D172"/>
      <c r="E172"/>
    </row>
    <row r="173" spans="4:5">
      <c r="D173"/>
      <c r="E173"/>
    </row>
    <row r="174" spans="4:5">
      <c r="D174"/>
      <c r="E174"/>
    </row>
    <row r="175" spans="4:5">
      <c r="D175"/>
      <c r="E175"/>
    </row>
    <row r="176" spans="4:5">
      <c r="D176"/>
      <c r="E176"/>
    </row>
    <row r="177" spans="4:5">
      <c r="D177"/>
      <c r="E177"/>
    </row>
    <row r="178" spans="4:5">
      <c r="D178"/>
      <c r="E178"/>
    </row>
    <row r="179" spans="4:5">
      <c r="D179"/>
      <c r="E179"/>
    </row>
  </sheetData>
  <mergeCells count="11">
    <mergeCell ref="F2:G2"/>
    <mergeCell ref="B2:C2"/>
    <mergeCell ref="B20:B22"/>
    <mergeCell ref="F20:F22"/>
    <mergeCell ref="G20:G22"/>
    <mergeCell ref="F4:G4"/>
    <mergeCell ref="B7:B9"/>
    <mergeCell ref="B10:B12"/>
    <mergeCell ref="F10:F17"/>
    <mergeCell ref="G10:G17"/>
    <mergeCell ref="B15:B17"/>
  </mergeCells>
  <hyperlinks>
    <hyperlink ref="D2" location="'Pas 4'!A1" display="&lt;&lt; Pas 4  " xr:uid="{00000000-0004-0000-0500-000000000000}"/>
    <hyperlink ref="E2" location="'Tableau 4 et 5 du rapport'!A1" display="  Tableaus &gt;&gt;" xr:uid="{00000000-0004-0000-0500-000001000000}"/>
    <hyperlink ref="F2:G2" location="Aperçu!A1" display="retour à l'aperçu" xr:uid="{00000000-0004-0000-0500-000002000000}"/>
  </hyperlink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59999389629810485"/>
  </sheetPr>
  <dimension ref="B2:AW120"/>
  <sheetViews>
    <sheetView showGridLines="0" zoomScale="110" zoomScaleNormal="110" workbookViewId="0"/>
  </sheetViews>
  <sheetFormatPr baseColWidth="10" defaultRowHeight="13"/>
  <cols>
    <col min="1" max="1" width="2.6640625" customWidth="1"/>
    <col min="2" max="4" width="10.6640625" customWidth="1"/>
    <col min="5" max="5" width="6.1640625" customWidth="1"/>
    <col min="6" max="6" width="5.6640625" customWidth="1"/>
    <col min="7" max="7" width="16.5" customWidth="1"/>
    <col min="8" max="8" width="0.5" customWidth="1"/>
    <col min="9" max="9" width="11.1640625" customWidth="1"/>
    <col min="10" max="10" width="5.33203125" customWidth="1"/>
    <col min="11" max="11" width="8.6640625" customWidth="1"/>
    <col min="12" max="13" width="5.6640625" style="2" customWidth="1"/>
    <col min="14" max="14" width="12.6640625" customWidth="1"/>
    <col min="20" max="20" width="6.1640625" customWidth="1"/>
    <col min="21" max="21" width="5.6640625" customWidth="1"/>
    <col min="22" max="22" width="40.33203125" customWidth="1"/>
    <col min="25" max="25" width="37.6640625" customWidth="1"/>
    <col min="26" max="26" width="20.6640625" customWidth="1"/>
    <col min="27" max="31" width="12.6640625" customWidth="1"/>
    <col min="33" max="33" width="11.6640625" customWidth="1"/>
    <col min="34" max="34" width="40.6640625" customWidth="1"/>
    <col min="35" max="35" width="26.6640625" customWidth="1"/>
    <col min="36" max="38" width="18.6640625" customWidth="1"/>
    <col min="41" max="41" width="35.83203125" customWidth="1"/>
    <col min="42" max="42" width="37.1640625" customWidth="1"/>
    <col min="44" max="46" width="10.83203125" style="185"/>
    <col min="47" max="47" width="73.33203125" style="185" customWidth="1"/>
    <col min="48" max="48" width="22.83203125" style="185" customWidth="1"/>
    <col min="49" max="49" width="10.83203125" style="185"/>
  </cols>
  <sheetData>
    <row r="2" spans="2:49" ht="20" customHeight="1">
      <c r="B2" s="492"/>
      <c r="C2" s="492"/>
      <c r="D2" s="492"/>
      <c r="E2" s="492"/>
      <c r="F2" s="492"/>
      <c r="G2" s="492"/>
      <c r="H2" s="492"/>
      <c r="I2" s="492"/>
      <c r="J2" s="586" t="s">
        <v>189</v>
      </c>
      <c r="K2" s="586"/>
      <c r="L2" s="493" t="s">
        <v>158</v>
      </c>
      <c r="M2" s="493"/>
      <c r="N2" s="493"/>
    </row>
    <row r="3" spans="2:49" ht="20" customHeight="1">
      <c r="B3" s="431" t="s">
        <v>238</v>
      </c>
      <c r="C3" s="407"/>
      <c r="D3" s="407"/>
      <c r="E3" s="407"/>
      <c r="F3" s="407"/>
      <c r="G3" s="407"/>
      <c r="H3" s="407"/>
      <c r="I3" s="407"/>
      <c r="J3" s="408"/>
      <c r="K3" s="408"/>
      <c r="L3" s="406"/>
      <c r="M3" s="406"/>
      <c r="N3" s="406"/>
    </row>
    <row r="4" spans="2:49" ht="15" customHeight="1" thickBot="1"/>
    <row r="5" spans="2:49" ht="30" customHeight="1" thickTop="1" thickBot="1">
      <c r="B5" s="535" t="s">
        <v>239</v>
      </c>
      <c r="C5" s="535"/>
      <c r="D5" s="535"/>
      <c r="E5" s="535"/>
      <c r="F5" s="535"/>
      <c r="G5" s="535"/>
      <c r="H5" s="9"/>
      <c r="I5" s="632" t="s">
        <v>332</v>
      </c>
      <c r="J5" s="535"/>
      <c r="K5" s="535"/>
      <c r="L5" s="535"/>
      <c r="M5" s="535"/>
      <c r="N5" s="535"/>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186"/>
      <c r="AS5" s="186"/>
      <c r="AT5" s="186"/>
      <c r="AU5" s="186"/>
      <c r="AV5" s="186"/>
    </row>
    <row r="6" spans="2:49" ht="20" customHeight="1">
      <c r="B6" s="566" t="s">
        <v>318</v>
      </c>
      <c r="C6" s="566"/>
      <c r="D6" s="567"/>
      <c r="E6" s="568" t="s">
        <v>319</v>
      </c>
      <c r="F6" s="569"/>
      <c r="G6" s="569"/>
      <c r="H6" s="569"/>
      <c r="I6" s="569"/>
      <c r="J6" s="569"/>
      <c r="K6" s="569"/>
      <c r="L6" s="569"/>
      <c r="M6" s="569"/>
      <c r="N6" s="569"/>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87"/>
      <c r="AS6" s="187"/>
      <c r="AT6" s="187"/>
      <c r="AU6" s="187"/>
      <c r="AV6" s="187"/>
    </row>
    <row r="7" spans="2:49" ht="15" customHeight="1">
      <c r="B7" s="570" t="s">
        <v>276</v>
      </c>
      <c r="C7" s="570"/>
      <c r="D7" s="571"/>
      <c r="E7" s="574" t="s">
        <v>275</v>
      </c>
      <c r="F7" s="575"/>
      <c r="G7" s="575"/>
      <c r="H7" s="575"/>
      <c r="I7" s="575"/>
      <c r="J7" s="575"/>
      <c r="K7" s="575"/>
      <c r="L7" s="575"/>
      <c r="M7" s="575"/>
      <c r="N7" s="575"/>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87"/>
      <c r="AS7" s="187"/>
      <c r="AT7" s="187"/>
      <c r="AU7" s="187"/>
      <c r="AV7" s="187"/>
    </row>
    <row r="8" spans="2:49" ht="15" customHeight="1">
      <c r="B8" s="570"/>
      <c r="C8" s="570"/>
      <c r="D8" s="571"/>
      <c r="E8" s="574"/>
      <c r="F8" s="575"/>
      <c r="G8" s="575"/>
      <c r="H8" s="575"/>
      <c r="I8" s="575"/>
      <c r="J8" s="575"/>
      <c r="K8" s="575"/>
      <c r="L8" s="575"/>
      <c r="M8" s="575"/>
      <c r="N8" s="575"/>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87"/>
      <c r="AS8" s="187"/>
      <c r="AT8" s="187"/>
      <c r="AU8" s="187"/>
      <c r="AV8" s="187"/>
    </row>
    <row r="9" spans="2:49" ht="15" customHeight="1" thickBot="1">
      <c r="B9" s="572"/>
      <c r="C9" s="572"/>
      <c r="D9" s="573"/>
      <c r="E9" s="574"/>
      <c r="F9" s="575"/>
      <c r="G9" s="575"/>
      <c r="H9" s="575"/>
      <c r="I9" s="575"/>
      <c r="J9" s="575"/>
      <c r="K9" s="575"/>
      <c r="L9" s="575"/>
      <c r="M9" s="575"/>
      <c r="N9" s="575"/>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87"/>
      <c r="AS9" s="187"/>
      <c r="AT9" s="187"/>
      <c r="AU9" s="187"/>
      <c r="AV9" s="187"/>
    </row>
    <row r="10" spans="2:49" ht="20" customHeight="1" thickTop="1">
      <c r="B10" s="545" t="s">
        <v>240</v>
      </c>
      <c r="C10" s="546"/>
      <c r="D10" s="547"/>
      <c r="E10" s="554" t="s">
        <v>265</v>
      </c>
      <c r="F10" s="555"/>
      <c r="G10" s="556"/>
      <c r="H10" s="60"/>
      <c r="I10" s="588" t="s">
        <v>248</v>
      </c>
      <c r="J10" s="589"/>
      <c r="K10" s="563" t="s">
        <v>131</v>
      </c>
      <c r="L10" s="563"/>
      <c r="M10" s="341" t="s">
        <v>242</v>
      </c>
      <c r="N10" s="61" t="s">
        <v>134</v>
      </c>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87"/>
      <c r="AS10" s="187"/>
      <c r="AT10" s="187"/>
      <c r="AU10" s="187"/>
      <c r="AV10" s="187"/>
    </row>
    <row r="11" spans="2:49" s="56" customFormat="1" ht="20" customHeight="1">
      <c r="B11" s="548"/>
      <c r="C11" s="549"/>
      <c r="D11" s="550"/>
      <c r="E11" s="557"/>
      <c r="F11" s="558"/>
      <c r="G11" s="559"/>
      <c r="H11" s="60"/>
      <c r="I11" s="590"/>
      <c r="J11" s="591"/>
      <c r="K11" s="564"/>
      <c r="L11" s="564"/>
      <c r="M11" s="342" t="s">
        <v>243</v>
      </c>
      <c r="N11" s="63" t="s">
        <v>135</v>
      </c>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87"/>
      <c r="AS11" s="187"/>
      <c r="AT11" s="187"/>
      <c r="AU11" s="187"/>
      <c r="AV11" s="187"/>
      <c r="AW11" s="190"/>
    </row>
    <row r="12" spans="2:49" s="56" customFormat="1" ht="20" customHeight="1" thickBot="1">
      <c r="B12" s="548"/>
      <c r="C12" s="549"/>
      <c r="D12" s="550"/>
      <c r="E12" s="557"/>
      <c r="F12" s="558"/>
      <c r="G12" s="559"/>
      <c r="H12" s="60"/>
      <c r="I12" s="592"/>
      <c r="J12" s="593"/>
      <c r="K12" s="565"/>
      <c r="L12" s="565"/>
      <c r="M12" s="343" t="s">
        <v>241</v>
      </c>
      <c r="N12" s="64" t="s">
        <v>136</v>
      </c>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87"/>
      <c r="AS12" s="187"/>
      <c r="AT12" s="187"/>
      <c r="AU12" s="187"/>
      <c r="AV12" s="187"/>
      <c r="AW12" s="190"/>
    </row>
    <row r="13" spans="2:49" s="56" customFormat="1" ht="1" customHeight="1" thickTop="1">
      <c r="B13" s="548"/>
      <c r="C13" s="549"/>
      <c r="D13" s="550"/>
      <c r="E13" s="557"/>
      <c r="F13" s="558"/>
      <c r="G13" s="559"/>
      <c r="H13" s="60"/>
      <c r="I13" s="241"/>
      <c r="J13" s="241"/>
      <c r="K13" s="10"/>
      <c r="L13" s="65"/>
      <c r="M13" s="65"/>
      <c r="N13" s="65"/>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87"/>
      <c r="AS13" s="187"/>
      <c r="AT13" s="187"/>
      <c r="AU13" s="187"/>
      <c r="AV13" s="187"/>
      <c r="AW13" s="190"/>
    </row>
    <row r="14" spans="2:49" s="56" customFormat="1" ht="1" customHeight="1" thickBot="1">
      <c r="B14" s="548"/>
      <c r="C14" s="549"/>
      <c r="D14" s="550"/>
      <c r="E14" s="557"/>
      <c r="F14" s="558"/>
      <c r="G14" s="559"/>
      <c r="H14" s="60"/>
      <c r="I14" s="241"/>
      <c r="J14" s="241"/>
      <c r="K14" s="10"/>
      <c r="L14" s="65"/>
      <c r="M14" s="65"/>
      <c r="N14" s="65"/>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87"/>
      <c r="AS14" s="187"/>
      <c r="AT14" s="187"/>
      <c r="AU14" s="187"/>
      <c r="AV14" s="187"/>
      <c r="AW14" s="190"/>
    </row>
    <row r="15" spans="2:49" s="56" customFormat="1" ht="20" customHeight="1" thickTop="1">
      <c r="B15" s="548"/>
      <c r="C15" s="549"/>
      <c r="D15" s="550"/>
      <c r="E15" s="557"/>
      <c r="F15" s="558"/>
      <c r="G15" s="559"/>
      <c r="H15" s="60"/>
      <c r="I15" s="594" t="s">
        <v>249</v>
      </c>
      <c r="J15" s="595"/>
      <c r="K15" s="539" t="s">
        <v>132</v>
      </c>
      <c r="L15" s="539"/>
      <c r="M15" s="344" t="s">
        <v>242</v>
      </c>
      <c r="N15" s="66" t="s">
        <v>137</v>
      </c>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87"/>
      <c r="AS15" s="187"/>
      <c r="AT15" s="187"/>
      <c r="AU15" s="187"/>
      <c r="AV15" s="187"/>
      <c r="AW15" s="190"/>
    </row>
    <row r="16" spans="2:49" s="56" customFormat="1" ht="20" customHeight="1">
      <c r="B16" s="548"/>
      <c r="C16" s="549"/>
      <c r="D16" s="550"/>
      <c r="E16" s="557"/>
      <c r="F16" s="558"/>
      <c r="G16" s="559"/>
      <c r="H16" s="60"/>
      <c r="I16" s="596"/>
      <c r="J16" s="597"/>
      <c r="K16" s="540"/>
      <c r="L16" s="540"/>
      <c r="M16" s="345" t="s">
        <v>243</v>
      </c>
      <c r="N16" s="67" t="s">
        <v>138</v>
      </c>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87"/>
      <c r="AS16" s="187"/>
      <c r="AT16" s="187"/>
      <c r="AU16" s="187"/>
      <c r="AV16" s="187"/>
      <c r="AW16" s="190"/>
    </row>
    <row r="17" spans="2:49" s="56" customFormat="1" ht="20" customHeight="1" thickBot="1">
      <c r="B17" s="551"/>
      <c r="C17" s="552"/>
      <c r="D17" s="553"/>
      <c r="E17" s="560"/>
      <c r="F17" s="561"/>
      <c r="G17" s="562"/>
      <c r="H17" s="60"/>
      <c r="I17" s="598"/>
      <c r="J17" s="599"/>
      <c r="K17" s="541"/>
      <c r="L17" s="541"/>
      <c r="M17" s="346" t="s">
        <v>241</v>
      </c>
      <c r="N17" s="68" t="s">
        <v>139</v>
      </c>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87"/>
      <c r="AS17" s="187"/>
      <c r="AT17" s="187"/>
      <c r="AU17" s="187"/>
      <c r="AV17" s="187"/>
      <c r="AW17" s="190"/>
    </row>
    <row r="18" spans="2:49" ht="1" customHeight="1" thickTop="1">
      <c r="B18" s="69"/>
      <c r="C18" s="69"/>
      <c r="D18" s="69"/>
      <c r="E18" s="69"/>
      <c r="F18" s="69"/>
      <c r="G18" s="70"/>
      <c r="H18" s="71"/>
      <c r="I18" s="358"/>
      <c r="J18" s="358"/>
      <c r="K18" s="34"/>
      <c r="L18" s="72"/>
      <c r="M18" s="72"/>
      <c r="N18" s="72"/>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188"/>
      <c r="AS18" s="188"/>
      <c r="AT18" s="188"/>
      <c r="AU18" s="188"/>
      <c r="AV18" s="188"/>
    </row>
    <row r="19" spans="2:49" ht="1" customHeight="1" thickBot="1">
      <c r="B19" s="69"/>
      <c r="C19" s="69"/>
      <c r="D19" s="69"/>
      <c r="E19" s="69"/>
      <c r="F19" s="69"/>
      <c r="G19" s="70"/>
      <c r="H19" s="71"/>
      <c r="I19" s="358"/>
      <c r="J19" s="358"/>
      <c r="K19" s="34"/>
      <c r="L19" s="72"/>
      <c r="M19" s="72"/>
      <c r="N19" s="72"/>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188"/>
      <c r="AS19" s="188"/>
      <c r="AT19" s="188"/>
      <c r="AU19" s="188"/>
      <c r="AV19" s="188"/>
    </row>
    <row r="20" spans="2:49" ht="20" customHeight="1" thickTop="1">
      <c r="B20" s="617" t="s">
        <v>244</v>
      </c>
      <c r="C20" s="618"/>
      <c r="D20" s="619"/>
      <c r="E20" s="626" t="s">
        <v>266</v>
      </c>
      <c r="F20" s="542"/>
      <c r="G20" s="627"/>
      <c r="H20" s="60"/>
      <c r="I20" s="600" t="s">
        <v>250</v>
      </c>
      <c r="J20" s="601"/>
      <c r="K20" s="542" t="s">
        <v>133</v>
      </c>
      <c r="L20" s="542"/>
      <c r="M20" s="247" t="s">
        <v>242</v>
      </c>
      <c r="N20" s="73" t="s">
        <v>140</v>
      </c>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87"/>
      <c r="AS20" s="187"/>
      <c r="AT20" s="187"/>
      <c r="AU20" s="187"/>
      <c r="AV20" s="187"/>
    </row>
    <row r="21" spans="2:49" ht="20" customHeight="1">
      <c r="B21" s="620"/>
      <c r="C21" s="621"/>
      <c r="D21" s="622"/>
      <c r="E21" s="628"/>
      <c r="F21" s="543"/>
      <c r="G21" s="629"/>
      <c r="H21" s="60"/>
      <c r="I21" s="602"/>
      <c r="J21" s="603"/>
      <c r="K21" s="543"/>
      <c r="L21" s="543"/>
      <c r="M21" s="248" t="s">
        <v>243</v>
      </c>
      <c r="N21" s="74" t="s">
        <v>141</v>
      </c>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87"/>
      <c r="AS21" s="187"/>
      <c r="AT21" s="187"/>
      <c r="AU21" s="187"/>
      <c r="AV21" s="187"/>
    </row>
    <row r="22" spans="2:49" s="47" customFormat="1" ht="20" customHeight="1" thickBot="1">
      <c r="B22" s="623"/>
      <c r="C22" s="624"/>
      <c r="D22" s="625"/>
      <c r="E22" s="630"/>
      <c r="F22" s="544"/>
      <c r="G22" s="631"/>
      <c r="H22" s="60"/>
      <c r="I22" s="604"/>
      <c r="J22" s="605"/>
      <c r="K22" s="544"/>
      <c r="L22" s="544"/>
      <c r="M22" s="249" t="s">
        <v>241</v>
      </c>
      <c r="N22" s="75" t="s">
        <v>142</v>
      </c>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87"/>
      <c r="AS22" s="187"/>
      <c r="AT22" s="187"/>
      <c r="AU22" s="187"/>
      <c r="AV22" s="187"/>
      <c r="AW22" s="189"/>
    </row>
    <row r="23" spans="2:49" s="47" customFormat="1" ht="20" customHeight="1" thickTop="1">
      <c r="B23" s="348"/>
      <c r="C23" s="348"/>
      <c r="D23" s="348"/>
      <c r="E23" s="349"/>
      <c r="F23" s="349"/>
      <c r="G23" s="349"/>
      <c r="H23" s="350"/>
      <c r="I23" s="351"/>
      <c r="J23" s="351"/>
      <c r="K23" s="349"/>
      <c r="L23" s="349"/>
      <c r="M23" s="348"/>
      <c r="N23" s="348"/>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87"/>
      <c r="AS23" s="187"/>
      <c r="AT23" s="187"/>
      <c r="AU23" s="187"/>
      <c r="AV23" s="187"/>
      <c r="AW23" s="189"/>
    </row>
    <row r="24" spans="2:49" s="47" customFormat="1" ht="15" customHeight="1" thickBot="1">
      <c r="B24" s="2"/>
      <c r="C24" s="2"/>
      <c r="D24" s="2"/>
      <c r="E24" s="2"/>
      <c r="F24" s="2"/>
      <c r="G24"/>
      <c r="H24"/>
      <c r="I24" s="359"/>
      <c r="J24" s="359"/>
      <c r="K24" s="359"/>
      <c r="L24" s="360"/>
      <c r="M24" s="606" t="s">
        <v>242</v>
      </c>
      <c r="N24" s="607">
        <v>7.8</v>
      </c>
      <c r="O24"/>
      <c r="P24"/>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87"/>
      <c r="AS24" s="187"/>
      <c r="AT24" s="187"/>
      <c r="AU24" s="187"/>
      <c r="AV24" s="187"/>
      <c r="AW24" s="189"/>
    </row>
    <row r="25" spans="2:49" s="47" customFormat="1" ht="5" customHeight="1" thickTop="1">
      <c r="B25" s="608" t="s">
        <v>245</v>
      </c>
      <c r="C25" s="609"/>
      <c r="D25" s="610"/>
      <c r="E25" s="2"/>
      <c r="F25" s="2"/>
      <c r="G25"/>
      <c r="H25"/>
      <c r="I25" s="359"/>
      <c r="J25" s="359"/>
      <c r="K25" s="359"/>
      <c r="L25" s="360"/>
      <c r="M25" s="606"/>
      <c r="N25" s="607"/>
      <c r="O25"/>
      <c r="P25"/>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87"/>
      <c r="AS25" s="187"/>
      <c r="AT25" s="187"/>
      <c r="AU25" s="187"/>
      <c r="AV25" s="187"/>
      <c r="AW25" s="189"/>
    </row>
    <row r="26" spans="2:49" ht="20" customHeight="1">
      <c r="B26" s="611"/>
      <c r="C26" s="612"/>
      <c r="D26" s="613"/>
      <c r="E26" s="76"/>
      <c r="F26" s="76"/>
      <c r="G26" s="47"/>
      <c r="H26" s="47"/>
      <c r="I26" s="362" t="s">
        <v>264</v>
      </c>
      <c r="J26" s="582" t="s">
        <v>117</v>
      </c>
      <c r="K26" s="582"/>
      <c r="L26" s="582"/>
      <c r="M26" s="355" t="s">
        <v>243</v>
      </c>
      <c r="N26" s="361">
        <v>7.5</v>
      </c>
      <c r="O26" s="47"/>
      <c r="P26" s="47"/>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87"/>
      <c r="AS26" s="187"/>
      <c r="AT26" s="187"/>
      <c r="AU26" s="187"/>
      <c r="AV26" s="187"/>
    </row>
    <row r="27" spans="2:49" ht="5" customHeight="1" thickBot="1">
      <c r="B27" s="614"/>
      <c r="C27" s="615"/>
      <c r="D27" s="616"/>
      <c r="E27" s="76"/>
      <c r="F27" s="76"/>
      <c r="G27" s="47"/>
      <c r="H27" s="47"/>
      <c r="I27" s="354"/>
      <c r="J27" s="246"/>
      <c r="K27" s="246"/>
      <c r="L27" s="246"/>
      <c r="M27" s="606" t="s">
        <v>241</v>
      </c>
      <c r="N27" s="607">
        <v>2.8</v>
      </c>
      <c r="O27" s="47"/>
      <c r="P27" s="47"/>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87"/>
      <c r="AS27" s="187"/>
      <c r="AT27" s="187"/>
      <c r="AU27" s="187"/>
      <c r="AV27" s="187"/>
    </row>
    <row r="28" spans="2:49" s="337" customFormat="1" ht="15" customHeight="1" thickTop="1">
      <c r="B28" s="356"/>
      <c r="C28" s="356"/>
      <c r="D28" s="356"/>
      <c r="E28" s="357"/>
      <c r="F28" s="357"/>
      <c r="G28" s="353"/>
      <c r="H28" s="353"/>
      <c r="I28" s="354"/>
      <c r="J28" s="354"/>
      <c r="K28" s="77"/>
      <c r="L28" s="355"/>
      <c r="M28" s="606"/>
      <c r="N28" s="607"/>
      <c r="O28" s="353"/>
      <c r="P28" s="353"/>
      <c r="Q28" s="352"/>
      <c r="R28" s="352"/>
      <c r="S28" s="352"/>
      <c r="T28" s="352"/>
      <c r="U28" s="352"/>
      <c r="V28" s="352"/>
      <c r="W28" s="352"/>
      <c r="X28" s="352"/>
      <c r="Y28" s="352"/>
      <c r="Z28" s="352"/>
      <c r="AA28" s="352"/>
      <c r="AB28" s="352"/>
      <c r="AC28" s="352"/>
      <c r="AD28" s="352"/>
      <c r="AE28" s="352"/>
      <c r="AF28" s="352"/>
      <c r="AG28" s="352"/>
      <c r="AH28" s="352"/>
      <c r="AI28" s="352"/>
      <c r="AJ28" s="352"/>
      <c r="AK28" s="352"/>
      <c r="AL28" s="352"/>
      <c r="AM28" s="352"/>
      <c r="AN28" s="352"/>
      <c r="AO28" s="352"/>
      <c r="AP28" s="352"/>
      <c r="AQ28" s="352"/>
      <c r="AR28" s="187"/>
      <c r="AS28" s="187"/>
      <c r="AT28" s="187"/>
      <c r="AU28" s="187"/>
      <c r="AV28" s="187"/>
      <c r="AW28" s="185"/>
    </row>
    <row r="29" spans="2:49" ht="20" customHeight="1" thickBot="1">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87"/>
      <c r="AS29" s="187"/>
      <c r="AT29" s="187"/>
      <c r="AU29" s="187"/>
      <c r="AV29" s="187"/>
    </row>
    <row r="30" spans="2:49" ht="30" customHeight="1" thickTop="1" thickBot="1">
      <c r="B30" s="77" t="s">
        <v>277</v>
      </c>
      <c r="C30" s="77"/>
      <c r="D30" s="77"/>
      <c r="E30" s="78" t="s">
        <v>17</v>
      </c>
      <c r="F30" s="79"/>
      <c r="G30" s="579" t="s">
        <v>239</v>
      </c>
      <c r="H30" s="579"/>
      <c r="I30" s="579"/>
      <c r="J30" s="579"/>
      <c r="K30" s="579"/>
      <c r="L30" s="579"/>
      <c r="M30" s="339"/>
      <c r="N30" s="8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87"/>
      <c r="AS30" s="187"/>
      <c r="AT30" s="187"/>
      <c r="AU30" s="187"/>
      <c r="AV30" s="187"/>
    </row>
    <row r="31" spans="2:49" ht="20" customHeight="1">
      <c r="B31" s="80"/>
      <c r="C31" s="80"/>
      <c r="D31" s="80"/>
      <c r="E31" s="80"/>
      <c r="F31" s="80"/>
      <c r="G31" s="580" t="s">
        <v>320</v>
      </c>
      <c r="H31" s="580"/>
      <c r="I31" s="580"/>
      <c r="J31" s="580"/>
      <c r="K31" s="580"/>
      <c r="L31" s="580"/>
      <c r="M31" s="340"/>
      <c r="N31" s="8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87"/>
      <c r="AS31" s="187"/>
      <c r="AT31" s="187"/>
      <c r="AU31" s="187"/>
      <c r="AV31" s="187"/>
    </row>
    <row r="32" spans="2:49" ht="45" customHeight="1">
      <c r="G32" s="581" t="s">
        <v>278</v>
      </c>
      <c r="H32" s="581"/>
      <c r="I32" s="581"/>
      <c r="J32" s="581"/>
      <c r="K32" s="581"/>
      <c r="L32" s="581"/>
      <c r="M32" s="245"/>
      <c r="N32" s="8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87"/>
      <c r="AS32" s="187"/>
      <c r="AT32" s="187"/>
      <c r="AU32" s="187"/>
      <c r="AV32" s="187"/>
    </row>
    <row r="33" spans="2:48" ht="20" customHeight="1">
      <c r="B33" s="81"/>
      <c r="C33" s="81"/>
      <c r="D33" s="81"/>
      <c r="E33" s="81"/>
      <c r="F33" s="81"/>
      <c r="G33" s="582" t="s">
        <v>246</v>
      </c>
      <c r="H33" s="582"/>
      <c r="I33" s="582"/>
      <c r="J33" s="582"/>
      <c r="K33" s="582"/>
      <c r="L33" s="582"/>
      <c r="M33" s="347"/>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87"/>
      <c r="AS33" s="187"/>
      <c r="AT33" s="187"/>
      <c r="AU33" s="187"/>
      <c r="AV33" s="187"/>
    </row>
    <row r="34" spans="2:48" ht="20" customHeight="1">
      <c r="B34" s="82"/>
      <c r="C34" s="83"/>
      <c r="D34" s="84"/>
      <c r="E34" s="10"/>
      <c r="F34" s="10"/>
      <c r="G34" s="582" t="s">
        <v>247</v>
      </c>
      <c r="H34" s="582"/>
      <c r="I34" s="582"/>
      <c r="J34" s="582"/>
      <c r="K34" s="582"/>
      <c r="L34" s="582"/>
      <c r="M34" s="347"/>
    </row>
    <row r="35" spans="2:48" ht="20" customHeight="1">
      <c r="B35" s="85"/>
      <c r="C35" s="85"/>
      <c r="D35" s="10"/>
      <c r="E35" s="10"/>
      <c r="F35" s="10"/>
      <c r="G35" s="58"/>
      <c r="H35" s="58"/>
      <c r="I35" s="58"/>
      <c r="J35" s="245"/>
      <c r="K35" s="58"/>
      <c r="Q35" s="250"/>
      <c r="R35" s="189"/>
      <c r="S35" s="189"/>
      <c r="T35" s="189"/>
      <c r="U35" s="189"/>
      <c r="V35" s="189"/>
      <c r="W35" s="47"/>
      <c r="X35" s="47"/>
      <c r="Y35" s="47"/>
      <c r="Z35" s="47"/>
      <c r="AA35" s="47"/>
      <c r="AB35" s="47"/>
      <c r="AC35" s="47"/>
      <c r="AD35" s="47"/>
      <c r="AE35" s="47"/>
      <c r="AF35" s="47"/>
      <c r="AG35" s="47"/>
      <c r="AH35" s="47"/>
      <c r="AI35" s="47"/>
      <c r="AJ35" s="47"/>
      <c r="AK35" s="47"/>
      <c r="AL35" s="47"/>
      <c r="AM35" s="47"/>
      <c r="AN35" s="47"/>
      <c r="AO35" s="47"/>
      <c r="AP35" s="47"/>
      <c r="AQ35" s="47"/>
      <c r="AR35" s="189"/>
      <c r="AS35" s="189"/>
      <c r="AT35" s="189"/>
      <c r="AU35" s="189"/>
      <c r="AV35" s="189"/>
    </row>
    <row r="36" spans="2:48" ht="16" customHeight="1">
      <c r="B36" s="587" t="s">
        <v>321</v>
      </c>
      <c r="C36" s="587"/>
      <c r="D36" s="587"/>
      <c r="E36" s="587"/>
      <c r="F36" s="587"/>
      <c r="G36" s="587"/>
      <c r="H36" s="587"/>
      <c r="I36" s="587"/>
      <c r="J36" s="587"/>
      <c r="K36" s="587"/>
      <c r="L36" s="587"/>
      <c r="M36" s="587"/>
      <c r="N36" s="587"/>
      <c r="Q36" s="185"/>
      <c r="R36" s="185"/>
      <c r="S36" s="185"/>
      <c r="T36" s="185"/>
      <c r="U36" s="185"/>
      <c r="V36" s="185"/>
    </row>
    <row r="37" spans="2:48" ht="20" customHeight="1">
      <c r="B37" s="446"/>
      <c r="C37" s="446"/>
      <c r="D37" s="446"/>
      <c r="E37" s="446"/>
      <c r="F37" s="446"/>
      <c r="G37" s="446"/>
      <c r="H37" s="446"/>
      <c r="I37" s="446"/>
      <c r="Q37" s="251"/>
      <c r="R37" s="185"/>
      <c r="S37" s="185"/>
      <c r="T37" s="185"/>
      <c r="U37" s="185"/>
      <c r="V37" s="185"/>
    </row>
    <row r="38" spans="2:48" ht="20" customHeight="1">
      <c r="Q38" s="251"/>
      <c r="R38" s="185"/>
      <c r="S38" s="185"/>
      <c r="T38" s="185"/>
      <c r="U38" s="185"/>
      <c r="V38" s="185"/>
    </row>
    <row r="39" spans="2:48" ht="14.5" customHeight="1">
      <c r="Q39" s="185"/>
      <c r="R39" s="185"/>
      <c r="S39" s="185"/>
      <c r="T39" s="185"/>
      <c r="U39" s="185"/>
      <c r="V39" s="185"/>
    </row>
    <row r="40" spans="2:48" ht="20" customHeight="1">
      <c r="B40" s="56"/>
      <c r="C40" s="56"/>
      <c r="D40" s="56"/>
      <c r="E40" s="56"/>
      <c r="F40" s="56"/>
      <c r="L40" s="87"/>
      <c r="M40" s="87"/>
      <c r="N40" s="56"/>
      <c r="O40" s="56"/>
      <c r="P40" s="56"/>
      <c r="Q40" s="538"/>
      <c r="R40" s="538"/>
      <c r="S40" s="538"/>
      <c r="T40" s="538"/>
      <c r="U40" s="185"/>
      <c r="V40" s="585"/>
    </row>
    <row r="41" spans="2:48" ht="49" customHeight="1">
      <c r="B41" s="56"/>
      <c r="C41" s="56"/>
      <c r="D41" s="56"/>
      <c r="E41" s="56"/>
      <c r="F41" s="56"/>
      <c r="L41" s="87"/>
      <c r="M41" s="87"/>
      <c r="N41" s="56"/>
      <c r="O41" s="56"/>
      <c r="P41" s="56"/>
      <c r="Q41" s="538"/>
      <c r="R41" s="252"/>
      <c r="S41" s="252"/>
      <c r="T41" s="538"/>
      <c r="U41" s="185"/>
      <c r="V41" s="578"/>
    </row>
    <row r="42" spans="2:48" ht="20" customHeight="1">
      <c r="B42" s="56"/>
      <c r="C42" s="56"/>
      <c r="D42" s="56"/>
      <c r="E42" s="56"/>
      <c r="F42" s="56"/>
      <c r="G42" s="56"/>
      <c r="H42" s="56"/>
      <c r="I42" s="56"/>
      <c r="J42" s="56"/>
      <c r="K42" s="56"/>
      <c r="L42" s="87"/>
      <c r="M42" s="87"/>
      <c r="N42" s="56"/>
      <c r="O42" s="56"/>
      <c r="P42" s="56"/>
      <c r="Q42" s="253"/>
      <c r="R42" s="254"/>
      <c r="S42" s="255"/>
      <c r="T42" s="187"/>
      <c r="U42" s="185"/>
      <c r="V42" s="256"/>
    </row>
    <row r="43" spans="2:48" ht="20" customHeight="1">
      <c r="B43" s="56"/>
      <c r="C43" s="56"/>
      <c r="D43" s="56"/>
      <c r="E43" s="56"/>
      <c r="F43" s="56"/>
      <c r="G43" s="56"/>
      <c r="H43" s="56"/>
      <c r="I43" s="56"/>
      <c r="J43" s="56"/>
      <c r="K43" s="56"/>
      <c r="L43" s="87"/>
      <c r="M43" s="87"/>
      <c r="N43" s="56"/>
      <c r="O43" s="56"/>
      <c r="P43" s="56"/>
      <c r="Q43" s="536"/>
      <c r="R43" s="536"/>
      <c r="S43" s="187"/>
      <c r="T43" s="187"/>
      <c r="U43" s="185"/>
      <c r="V43" s="257"/>
    </row>
    <row r="44" spans="2:48" ht="20" customHeight="1">
      <c r="B44" s="56"/>
      <c r="C44" s="56"/>
      <c r="D44" s="56"/>
      <c r="E44" s="56"/>
      <c r="F44" s="56"/>
      <c r="G44" s="56"/>
      <c r="H44" s="56"/>
      <c r="I44" s="56"/>
      <c r="J44" s="56"/>
      <c r="K44" s="56"/>
      <c r="L44" s="87"/>
      <c r="M44" s="87"/>
      <c r="N44" s="56"/>
      <c r="O44" s="56"/>
      <c r="P44" s="56"/>
      <c r="Q44" s="536"/>
      <c r="R44" s="536"/>
      <c r="S44" s="187"/>
      <c r="T44" s="187"/>
      <c r="U44" s="185"/>
      <c r="V44" s="258"/>
    </row>
    <row r="45" spans="2:48" ht="20" customHeight="1">
      <c r="B45" s="56"/>
      <c r="C45" s="56"/>
      <c r="D45" s="56"/>
      <c r="E45" s="56"/>
      <c r="F45" s="56"/>
      <c r="G45" s="56"/>
      <c r="H45" s="56"/>
      <c r="I45" s="56"/>
      <c r="J45" s="56"/>
      <c r="K45" s="56"/>
      <c r="L45" s="87"/>
      <c r="M45" s="87"/>
      <c r="N45" s="56"/>
      <c r="O45" s="56"/>
      <c r="P45" s="56"/>
      <c r="Q45" s="187"/>
      <c r="R45" s="187"/>
      <c r="S45" s="187"/>
      <c r="T45" s="187"/>
      <c r="U45" s="190"/>
      <c r="V45" s="190"/>
      <c r="W45" s="56"/>
      <c r="X45" s="56"/>
      <c r="Y45" s="56"/>
      <c r="Z45" s="56"/>
      <c r="AA45" s="56"/>
      <c r="AB45" s="56"/>
      <c r="AC45" s="56"/>
      <c r="AD45" s="56"/>
      <c r="AE45" s="56"/>
      <c r="AF45" s="56"/>
      <c r="AG45" s="56"/>
      <c r="AH45" s="56"/>
      <c r="AI45" s="56"/>
      <c r="AJ45" s="56"/>
      <c r="AK45" s="56"/>
      <c r="AL45" s="56"/>
      <c r="AM45" s="56"/>
      <c r="AN45" s="56"/>
      <c r="AO45" s="56"/>
      <c r="AP45" s="56"/>
      <c r="AQ45" s="56"/>
      <c r="AR45" s="190"/>
      <c r="AS45" s="190"/>
      <c r="AT45" s="190"/>
      <c r="AU45" s="190"/>
      <c r="AV45" s="190"/>
    </row>
    <row r="46" spans="2:48" ht="20" customHeight="1">
      <c r="B46" s="56"/>
      <c r="C46" s="56"/>
      <c r="D46" s="56"/>
      <c r="E46" s="56"/>
      <c r="F46" s="56"/>
      <c r="G46" s="56"/>
      <c r="H46" s="56"/>
      <c r="I46" s="56"/>
      <c r="J46" s="56"/>
      <c r="K46" s="56"/>
      <c r="L46" s="87"/>
      <c r="M46" s="87"/>
      <c r="N46" s="56"/>
      <c r="O46" s="56"/>
      <c r="P46" s="56"/>
      <c r="Q46" s="259"/>
      <c r="R46" s="260"/>
      <c r="S46" s="189"/>
      <c r="T46" s="187"/>
      <c r="U46" s="190"/>
      <c r="V46" s="190"/>
      <c r="W46" s="56"/>
      <c r="X46" s="56"/>
      <c r="Y46" s="56"/>
      <c r="Z46" s="56"/>
      <c r="AA46" s="56"/>
      <c r="AB46" s="56"/>
      <c r="AC46" s="56"/>
      <c r="AD46" s="56"/>
      <c r="AE46" s="56"/>
      <c r="AF46" s="56"/>
      <c r="AG46" s="56"/>
      <c r="AH46" s="56"/>
      <c r="AI46" s="56"/>
      <c r="AJ46" s="56"/>
      <c r="AK46" s="56"/>
      <c r="AL46" s="56"/>
      <c r="AM46" s="56"/>
      <c r="AN46" s="56"/>
      <c r="AO46" s="56"/>
      <c r="AP46" s="56"/>
      <c r="AQ46" s="56"/>
      <c r="AR46" s="190"/>
      <c r="AS46" s="190"/>
      <c r="AT46" s="190"/>
      <c r="AU46" s="190"/>
      <c r="AV46" s="190"/>
    </row>
    <row r="47" spans="2:48" ht="20" customHeight="1">
      <c r="G47" s="56"/>
      <c r="H47" s="56"/>
      <c r="I47" s="56"/>
      <c r="J47" s="56"/>
      <c r="K47" s="56"/>
      <c r="Q47" s="259"/>
      <c r="R47" s="189"/>
      <c r="S47" s="189"/>
      <c r="T47" s="187"/>
      <c r="U47" s="190"/>
      <c r="V47" s="190"/>
      <c r="W47" s="56"/>
      <c r="X47" s="56"/>
      <c r="Y47" s="56"/>
      <c r="Z47" s="56"/>
      <c r="AA47" s="56"/>
      <c r="AB47" s="56"/>
      <c r="AC47" s="56"/>
      <c r="AD47" s="56"/>
      <c r="AE47" s="56"/>
      <c r="AF47" s="56"/>
      <c r="AG47" s="56"/>
      <c r="AH47" s="56"/>
      <c r="AI47" s="56"/>
      <c r="AJ47" s="56"/>
      <c r="AK47" s="56"/>
      <c r="AL47" s="56"/>
      <c r="AM47" s="56"/>
      <c r="AN47" s="56"/>
      <c r="AO47" s="56"/>
      <c r="AP47" s="56"/>
      <c r="AQ47" s="56"/>
      <c r="AR47" s="190"/>
      <c r="AS47" s="190"/>
      <c r="AT47" s="190"/>
      <c r="AU47" s="190"/>
      <c r="AV47" s="190"/>
    </row>
    <row r="48" spans="2:48" ht="20" customHeight="1">
      <c r="G48" s="56"/>
      <c r="H48" s="56"/>
      <c r="I48" s="56"/>
      <c r="J48" s="56"/>
      <c r="K48" s="56"/>
      <c r="Q48" s="58"/>
      <c r="R48" s="59"/>
      <c r="S48" s="59"/>
      <c r="T48" s="10"/>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190"/>
      <c r="AS48" s="190"/>
      <c r="AT48" s="190"/>
      <c r="AU48" s="190"/>
      <c r="AV48" s="190"/>
    </row>
    <row r="49" spans="2:48" ht="20" customHeight="1">
      <c r="Q49" s="58"/>
      <c r="R49" s="59"/>
      <c r="S49" s="59"/>
      <c r="T49" s="10"/>
      <c r="U49" s="56"/>
      <c r="V49" s="56"/>
      <c r="W49" s="56"/>
      <c r="X49" s="88" t="s">
        <v>18</v>
      </c>
      <c r="Y49" s="56"/>
      <c r="Z49" s="56"/>
      <c r="AA49" s="56"/>
      <c r="AB49" s="56"/>
      <c r="AC49" s="56"/>
      <c r="AD49" s="56"/>
      <c r="AE49" s="56"/>
      <c r="AF49" s="56"/>
      <c r="AG49" s="56"/>
      <c r="AH49" s="56"/>
      <c r="AI49" s="56"/>
      <c r="AJ49" s="56"/>
      <c r="AK49" s="56"/>
      <c r="AL49" s="56"/>
      <c r="AM49" s="56"/>
      <c r="AN49" s="56"/>
      <c r="AO49" s="56"/>
      <c r="AP49" s="56"/>
      <c r="AQ49" s="56"/>
      <c r="AR49" s="190"/>
      <c r="AS49" s="190"/>
      <c r="AT49" s="190"/>
      <c r="AU49" s="190"/>
      <c r="AV49" s="190"/>
    </row>
    <row r="50" spans="2:48" ht="14" thickBot="1">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190"/>
      <c r="AS50" s="190"/>
      <c r="AT50" s="190"/>
      <c r="AU50" s="190"/>
      <c r="AV50" s="190"/>
    </row>
    <row r="51" spans="2:48" ht="20" customHeight="1" thickTop="1">
      <c r="B51" s="47"/>
      <c r="C51" s="47"/>
      <c r="D51" s="47"/>
      <c r="E51" s="47"/>
      <c r="F51" s="47"/>
      <c r="L51" s="59"/>
      <c r="M51" s="59"/>
      <c r="N51" s="47"/>
      <c r="O51" s="47"/>
      <c r="P51" s="47"/>
      <c r="Q51" s="56"/>
      <c r="R51" s="56"/>
      <c r="S51" s="56"/>
      <c r="T51" s="56"/>
      <c r="U51" s="56"/>
      <c r="V51" s="56"/>
      <c r="W51" s="56"/>
      <c r="X51" s="89" t="s">
        <v>19</v>
      </c>
      <c r="Y51" s="90" t="s">
        <v>20</v>
      </c>
      <c r="Z51" s="91" t="s">
        <v>21</v>
      </c>
      <c r="AA51" s="92" t="s">
        <v>22</v>
      </c>
      <c r="AB51" s="91" t="s">
        <v>23</v>
      </c>
      <c r="AC51" s="92" t="s">
        <v>24</v>
      </c>
      <c r="AD51" s="93" t="s">
        <v>25</v>
      </c>
      <c r="AE51" s="94" t="s">
        <v>26</v>
      </c>
      <c r="AF51" s="56"/>
      <c r="AG51" s="56"/>
      <c r="AH51" s="56"/>
      <c r="AI51" s="56"/>
      <c r="AM51" s="56"/>
      <c r="AN51" s="56"/>
      <c r="AO51" s="56"/>
      <c r="AP51" s="56"/>
      <c r="AQ51" s="56"/>
      <c r="AR51" s="190"/>
      <c r="AS51" s="190"/>
      <c r="AT51" s="190"/>
      <c r="AU51" s="190"/>
      <c r="AV51" s="190"/>
    </row>
    <row r="52" spans="2:48" ht="20" customHeight="1" thickBot="1">
      <c r="B52" s="47"/>
      <c r="C52" s="47"/>
      <c r="D52" s="47"/>
      <c r="E52" s="47"/>
      <c r="F52" s="47"/>
      <c r="L52" s="59"/>
      <c r="M52" s="59"/>
      <c r="N52" s="47"/>
      <c r="O52" s="47"/>
      <c r="P52" s="47"/>
      <c r="X52" s="95" t="s">
        <v>27</v>
      </c>
      <c r="Y52" s="96" t="s">
        <v>28</v>
      </c>
      <c r="Z52" s="97" t="s">
        <v>29</v>
      </c>
      <c r="AA52" s="98" t="s">
        <v>30</v>
      </c>
      <c r="AB52" s="97" t="s">
        <v>31</v>
      </c>
      <c r="AC52" s="98" t="s">
        <v>32</v>
      </c>
      <c r="AD52" s="99" t="s">
        <v>33</v>
      </c>
      <c r="AE52" s="100" t="s">
        <v>34</v>
      </c>
      <c r="AG52" s="101"/>
      <c r="AH52" s="101"/>
      <c r="AJ52" s="101" t="s">
        <v>35</v>
      </c>
      <c r="AK52" s="101" t="s">
        <v>36</v>
      </c>
      <c r="AL52" s="101" t="s">
        <v>23</v>
      </c>
    </row>
    <row r="53" spans="2:48" ht="20" customHeight="1" thickTop="1">
      <c r="B53" s="47"/>
      <c r="C53" s="47"/>
      <c r="D53" s="47"/>
      <c r="E53" s="47"/>
      <c r="F53" s="47"/>
      <c r="G53" s="47"/>
      <c r="H53" s="47"/>
      <c r="I53" s="47"/>
      <c r="J53" s="47"/>
      <c r="K53" s="47"/>
      <c r="L53" s="59"/>
      <c r="M53" s="59"/>
      <c r="N53" s="47"/>
      <c r="O53" s="47"/>
      <c r="P53" s="47"/>
      <c r="X53" s="102" t="s">
        <v>37</v>
      </c>
      <c r="Y53" s="103" t="s">
        <v>7</v>
      </c>
      <c r="Z53" s="104" t="s">
        <v>38</v>
      </c>
      <c r="AA53" s="105"/>
      <c r="AB53" s="106"/>
      <c r="AC53" s="107"/>
      <c r="AD53" s="108">
        <v>30</v>
      </c>
      <c r="AE53" s="109">
        <v>16</v>
      </c>
      <c r="AG53" s="110"/>
      <c r="AH53" s="47"/>
      <c r="AJ53" s="10" t="e">
        <f>AC53/AA53*AB53</f>
        <v>#DIV/0!</v>
      </c>
      <c r="AK53" s="10" t="e">
        <f>AC53/AA53*100%</f>
        <v>#DIV/0!</v>
      </c>
      <c r="AL53" s="111">
        <f>AB53</f>
        <v>0</v>
      </c>
    </row>
    <row r="54" spans="2:48" ht="13" customHeight="1">
      <c r="B54" s="47"/>
      <c r="C54" s="47"/>
      <c r="D54" s="47"/>
      <c r="E54" s="47"/>
      <c r="F54" s="47"/>
      <c r="G54" s="47"/>
      <c r="H54" s="47"/>
      <c r="I54" s="47"/>
      <c r="J54" s="47"/>
      <c r="K54" s="47"/>
      <c r="L54" s="59"/>
      <c r="M54" s="59"/>
      <c r="N54" s="47"/>
      <c r="O54" s="47"/>
      <c r="P54" s="47"/>
      <c r="X54" s="112" t="s">
        <v>39</v>
      </c>
      <c r="Y54" s="113" t="s">
        <v>40</v>
      </c>
      <c r="Z54" s="114" t="s">
        <v>41</v>
      </c>
      <c r="AA54" s="115">
        <v>0.6</v>
      </c>
      <c r="AB54" s="116">
        <v>0.4</v>
      </c>
      <c r="AC54" s="117">
        <v>40000</v>
      </c>
      <c r="AD54" s="118"/>
      <c r="AE54" s="119"/>
      <c r="AG54" s="120"/>
      <c r="AJ54" s="10">
        <f>AE54*AD54*12</f>
        <v>0</v>
      </c>
      <c r="AK54" s="10" t="e">
        <f>AJ54/AL54*100%</f>
        <v>#DIV/0!</v>
      </c>
      <c r="AL54" s="111" t="e">
        <f>AE54*12/AH51</f>
        <v>#DIV/0!</v>
      </c>
    </row>
    <row r="55" spans="2:48" ht="40" customHeight="1">
      <c r="B55" s="47"/>
      <c r="C55" s="47"/>
      <c r="D55" s="47"/>
      <c r="E55" s="47"/>
      <c r="F55" s="47"/>
      <c r="G55" s="47"/>
      <c r="H55" s="47"/>
      <c r="I55" s="47"/>
      <c r="J55" s="47"/>
      <c r="K55" s="47"/>
      <c r="L55" s="59"/>
      <c r="M55" s="59"/>
      <c r="N55" s="47"/>
      <c r="O55" s="47"/>
      <c r="P55" s="47"/>
      <c r="Y55" s="121"/>
      <c r="Z55" s="122"/>
      <c r="AA55" s="123"/>
      <c r="AB55" s="123"/>
      <c r="AC55" s="124"/>
      <c r="AD55" s="125"/>
      <c r="AE55" s="125"/>
    </row>
    <row r="56" spans="2:48" ht="20" customHeight="1">
      <c r="B56" s="47"/>
      <c r="C56" s="47"/>
      <c r="D56" s="47"/>
      <c r="E56" s="47"/>
      <c r="F56" s="47"/>
      <c r="G56" s="47"/>
      <c r="H56" s="47"/>
      <c r="I56" s="47"/>
      <c r="J56" s="47"/>
      <c r="K56" s="47"/>
      <c r="L56" s="59"/>
      <c r="M56" s="59"/>
      <c r="N56" s="47"/>
      <c r="O56" s="47"/>
      <c r="P56" s="47"/>
      <c r="X56" s="126" t="s">
        <v>42</v>
      </c>
      <c r="Y56" s="121"/>
      <c r="Z56" s="122"/>
      <c r="AA56" s="123"/>
      <c r="AB56" s="123"/>
      <c r="AC56" s="124"/>
      <c r="AD56" s="125"/>
      <c r="AE56" s="125"/>
    </row>
    <row r="57" spans="2:48" ht="20" customHeight="1">
      <c r="G57" s="47"/>
      <c r="H57" s="47"/>
      <c r="I57" s="47"/>
      <c r="J57" s="47"/>
      <c r="K57" s="47"/>
      <c r="Q57" s="47"/>
      <c r="R57" s="47"/>
      <c r="S57" s="47"/>
      <c r="T57" s="47"/>
      <c r="U57" s="47"/>
      <c r="V57" s="47"/>
      <c r="W57" s="47"/>
      <c r="Y57" s="127"/>
      <c r="Z57" s="104" t="s">
        <v>38</v>
      </c>
      <c r="AA57" s="86" t="s">
        <v>43</v>
      </c>
      <c r="AB57" s="47"/>
      <c r="AC57" s="128"/>
      <c r="AD57" s="47"/>
      <c r="AE57" s="47" t="s">
        <v>44</v>
      </c>
      <c r="AF57" s="47"/>
      <c r="AG57" s="47"/>
      <c r="AH57" s="47"/>
      <c r="AI57" s="47"/>
      <c r="AJ57" s="47"/>
      <c r="AK57" s="47"/>
      <c r="AL57" s="47"/>
      <c r="AM57" s="47"/>
      <c r="AN57" s="47"/>
      <c r="AO57" s="47"/>
      <c r="AP57" s="47"/>
      <c r="AQ57" s="47"/>
      <c r="AR57" s="189"/>
      <c r="AS57" s="189"/>
      <c r="AT57" s="189"/>
      <c r="AU57" s="189"/>
      <c r="AV57" s="189"/>
    </row>
    <row r="58" spans="2:48" ht="20" customHeight="1">
      <c r="G58" s="47"/>
      <c r="H58" s="47"/>
      <c r="I58" s="47"/>
      <c r="J58" s="47"/>
      <c r="K58" s="47"/>
      <c r="Q58" s="47"/>
      <c r="R58" s="47"/>
      <c r="S58" s="47"/>
      <c r="T58" s="47"/>
      <c r="U58" s="47"/>
      <c r="V58" s="47"/>
      <c r="W58" s="47"/>
      <c r="X58" s="47"/>
      <c r="Y58" s="47"/>
      <c r="Z58" s="129" t="s">
        <v>41</v>
      </c>
      <c r="AA58" s="130" t="s">
        <v>45</v>
      </c>
      <c r="AB58" s="130"/>
      <c r="AC58" s="130"/>
      <c r="AD58" s="130"/>
      <c r="AE58" s="131" t="s">
        <v>46</v>
      </c>
      <c r="AF58" s="47"/>
      <c r="AG58" s="47"/>
      <c r="AH58" s="47"/>
      <c r="AI58" s="47"/>
      <c r="AJ58" s="47"/>
      <c r="AK58" s="47"/>
      <c r="AL58" s="47"/>
      <c r="AM58" s="47"/>
      <c r="AN58" s="47"/>
      <c r="AO58" s="47"/>
      <c r="AP58" s="47"/>
      <c r="AQ58" s="47"/>
      <c r="AR58" s="189"/>
      <c r="AS58" s="189"/>
      <c r="AT58" s="189"/>
      <c r="AU58" s="189"/>
      <c r="AV58" s="189"/>
    </row>
    <row r="59" spans="2:48" ht="20" customHeight="1">
      <c r="Q59" s="47"/>
      <c r="R59" s="47"/>
      <c r="S59" s="47"/>
      <c r="T59" s="47"/>
      <c r="U59" s="47"/>
      <c r="V59" s="47"/>
      <c r="W59" s="47"/>
      <c r="X59" s="47"/>
      <c r="Y59" s="47"/>
      <c r="Z59" s="47"/>
      <c r="AA59" s="86" t="s">
        <v>47</v>
      </c>
      <c r="AB59" s="47"/>
      <c r="AC59" s="47"/>
      <c r="AD59" s="47"/>
      <c r="AE59" s="47"/>
      <c r="AF59" s="47"/>
      <c r="AG59" s="47"/>
      <c r="AH59" s="47"/>
      <c r="AI59" s="47"/>
      <c r="AJ59" s="47"/>
      <c r="AK59" s="47"/>
      <c r="AL59" s="47"/>
      <c r="AM59" s="47"/>
      <c r="AN59" s="47"/>
      <c r="AO59" s="47"/>
      <c r="AP59" s="47"/>
      <c r="AQ59" s="47"/>
      <c r="AR59" s="189"/>
      <c r="AS59" s="189"/>
      <c r="AT59" s="189"/>
      <c r="AU59" s="189"/>
      <c r="AV59" s="189"/>
    </row>
    <row r="60" spans="2:48" ht="20" customHeight="1">
      <c r="Q60" s="47"/>
      <c r="R60" s="47"/>
      <c r="S60" s="47"/>
      <c r="T60" s="47"/>
      <c r="U60" s="47"/>
      <c r="V60" s="47"/>
      <c r="W60" s="47"/>
      <c r="X60" s="47"/>
      <c r="Y60" s="47"/>
      <c r="Z60" s="47"/>
      <c r="AA60" s="86"/>
      <c r="AB60" s="47"/>
      <c r="AC60" s="47"/>
      <c r="AD60" s="47"/>
      <c r="AE60" s="47"/>
      <c r="AF60" s="47"/>
      <c r="AG60" s="47"/>
      <c r="AH60" s="47"/>
      <c r="AI60" s="47"/>
      <c r="AJ60" s="47"/>
      <c r="AK60" s="47"/>
      <c r="AL60" s="47"/>
      <c r="AM60" s="47"/>
      <c r="AN60" s="47"/>
      <c r="AO60" s="47"/>
      <c r="AP60" s="47"/>
      <c r="AQ60" s="47"/>
      <c r="AR60" s="189"/>
      <c r="AS60" s="189"/>
      <c r="AT60" s="189"/>
      <c r="AU60" s="189"/>
      <c r="AV60" s="189"/>
    </row>
    <row r="61" spans="2:48" ht="20" customHeight="1">
      <c r="Q61" s="47"/>
      <c r="R61" s="47"/>
      <c r="S61" s="47"/>
      <c r="T61" s="47"/>
      <c r="U61" s="47"/>
      <c r="V61" s="47"/>
      <c r="W61" s="47"/>
      <c r="X61" s="47"/>
      <c r="Y61" s="47"/>
      <c r="Z61" s="47"/>
      <c r="AA61" s="86"/>
      <c r="AB61" s="47"/>
      <c r="AC61" s="47"/>
      <c r="AD61" s="47"/>
      <c r="AE61" s="47"/>
      <c r="AF61" s="47"/>
      <c r="AG61" s="127" t="s">
        <v>48</v>
      </c>
      <c r="AH61" s="47"/>
      <c r="AI61" s="47"/>
      <c r="AJ61" s="47"/>
      <c r="AK61" s="47"/>
      <c r="AL61" s="47"/>
      <c r="AM61" s="47"/>
      <c r="AN61" s="47"/>
      <c r="AO61" s="47"/>
      <c r="AP61" s="47"/>
      <c r="AQ61" s="47"/>
      <c r="AR61" s="189"/>
      <c r="AS61" s="189"/>
      <c r="AT61" s="189"/>
      <c r="AU61" s="189"/>
      <c r="AV61" s="189"/>
    </row>
    <row r="62" spans="2:48" ht="15" customHeight="1" thickBot="1">
      <c r="AC62" s="128"/>
    </row>
    <row r="63" spans="2:48" ht="20" customHeight="1" thickTop="1">
      <c r="AG63" s="132" t="s">
        <v>19</v>
      </c>
      <c r="AH63" s="133" t="s">
        <v>49</v>
      </c>
      <c r="AI63" s="134" t="s">
        <v>50</v>
      </c>
      <c r="AJ63" s="134" t="s">
        <v>51</v>
      </c>
      <c r="AK63" s="134" t="s">
        <v>52</v>
      </c>
      <c r="AL63" s="135" t="s">
        <v>53</v>
      </c>
    </row>
    <row r="64" spans="2:48" ht="20" customHeight="1" thickBot="1">
      <c r="AG64" s="136" t="s">
        <v>54</v>
      </c>
      <c r="AH64" s="137"/>
      <c r="AI64" s="138"/>
      <c r="AJ64" s="139"/>
      <c r="AK64" s="139" t="s">
        <v>55</v>
      </c>
      <c r="AL64" s="140" t="s">
        <v>56</v>
      </c>
    </row>
    <row r="65" spans="25:38" ht="20" customHeight="1" thickTop="1">
      <c r="AG65" s="141" t="s">
        <v>37</v>
      </c>
      <c r="AH65" s="103" t="s">
        <v>57</v>
      </c>
      <c r="AI65" s="142" t="s">
        <v>58</v>
      </c>
      <c r="AJ65" s="142"/>
      <c r="AK65" s="142"/>
      <c r="AL65" s="143"/>
    </row>
    <row r="66" spans="25:38" ht="20" customHeight="1">
      <c r="AG66" s="144" t="s">
        <v>37</v>
      </c>
      <c r="AH66" s="113" t="s">
        <v>59</v>
      </c>
      <c r="AI66" s="145"/>
      <c r="AJ66" s="145"/>
      <c r="AK66" s="145"/>
      <c r="AL66" s="146"/>
    </row>
    <row r="67" spans="25:38" ht="20" customHeight="1">
      <c r="AG67" s="147" t="s">
        <v>37</v>
      </c>
      <c r="AH67" s="103" t="s">
        <v>12</v>
      </c>
      <c r="AI67" s="142"/>
      <c r="AJ67" s="142" t="s">
        <v>60</v>
      </c>
      <c r="AK67" s="142"/>
      <c r="AL67" s="143"/>
    </row>
    <row r="68" spans="25:38" ht="20" customHeight="1">
      <c r="Y68" s="47"/>
      <c r="AG68" s="148" t="s">
        <v>37</v>
      </c>
      <c r="AH68" s="149" t="s">
        <v>61</v>
      </c>
      <c r="AI68" s="150" t="s">
        <v>60</v>
      </c>
      <c r="AJ68" s="150"/>
      <c r="AK68" s="150"/>
      <c r="AL68" s="151"/>
    </row>
    <row r="69" spans="25:38" ht="20" customHeight="1">
      <c r="AG69" s="152" t="s">
        <v>39</v>
      </c>
      <c r="AH69" s="153" t="s">
        <v>57</v>
      </c>
      <c r="AI69" s="154" t="s">
        <v>62</v>
      </c>
      <c r="AJ69" s="154" t="s">
        <v>63</v>
      </c>
      <c r="AK69" s="154"/>
      <c r="AL69" s="155" t="s">
        <v>58</v>
      </c>
    </row>
    <row r="70" spans="25:38" ht="20" customHeight="1">
      <c r="AG70" s="156" t="s">
        <v>39</v>
      </c>
      <c r="AH70" s="157" t="s">
        <v>59</v>
      </c>
      <c r="AI70" s="158" t="s">
        <v>58</v>
      </c>
      <c r="AJ70" s="158"/>
      <c r="AK70" s="158"/>
      <c r="AL70" s="159"/>
    </row>
    <row r="71" spans="25:38" ht="20" customHeight="1">
      <c r="AG71" s="152" t="s">
        <v>39</v>
      </c>
      <c r="AH71" s="153" t="s">
        <v>12</v>
      </c>
      <c r="AI71" s="154"/>
      <c r="AJ71" s="160" t="s">
        <v>58</v>
      </c>
      <c r="AK71" s="154" t="s">
        <v>64</v>
      </c>
      <c r="AL71" s="155"/>
    </row>
    <row r="72" spans="25:38" ht="20" customHeight="1">
      <c r="AG72" s="161" t="s">
        <v>39</v>
      </c>
      <c r="AH72" s="162" t="s">
        <v>61</v>
      </c>
      <c r="AI72" s="163" t="s">
        <v>62</v>
      </c>
      <c r="AJ72" s="164"/>
      <c r="AK72" s="163"/>
      <c r="AL72" s="165"/>
    </row>
    <row r="74" spans="25:38">
      <c r="AG74" s="537" t="s">
        <v>65</v>
      </c>
      <c r="AH74" s="537"/>
      <c r="AI74" s="537"/>
      <c r="AJ74" s="537"/>
      <c r="AK74" s="537"/>
      <c r="AL74" s="537"/>
    </row>
    <row r="75" spans="25:38" ht="14" thickBot="1"/>
    <row r="76" spans="25:38" ht="14" thickTop="1">
      <c r="AG76" s="132" t="s">
        <v>19</v>
      </c>
      <c r="AH76" s="133" t="s">
        <v>49</v>
      </c>
      <c r="AI76" s="134" t="s">
        <v>50</v>
      </c>
      <c r="AJ76" s="134" t="s">
        <v>51</v>
      </c>
      <c r="AK76" s="134" t="s">
        <v>52</v>
      </c>
      <c r="AL76" s="135" t="s">
        <v>53</v>
      </c>
    </row>
    <row r="77" spans="25:38" ht="53" thickBot="1">
      <c r="AG77" s="136" t="s">
        <v>54</v>
      </c>
      <c r="AH77" s="137"/>
      <c r="AI77" s="138"/>
      <c r="AJ77" s="139"/>
      <c r="AK77" s="139" t="s">
        <v>55</v>
      </c>
      <c r="AL77" s="140" t="s">
        <v>56</v>
      </c>
    </row>
    <row r="78" spans="25:38" ht="20" customHeight="1" thickTop="1">
      <c r="AG78" s="141" t="s">
        <v>37</v>
      </c>
      <c r="AH78" s="103" t="s">
        <v>57</v>
      </c>
      <c r="AI78" s="142" t="s">
        <v>66</v>
      </c>
      <c r="AJ78" s="142"/>
      <c r="AK78" s="142"/>
      <c r="AL78" s="143"/>
    </row>
    <row r="79" spans="25:38" ht="20" customHeight="1">
      <c r="AG79" s="144" t="s">
        <v>37</v>
      </c>
      <c r="AH79" s="113" t="s">
        <v>59</v>
      </c>
      <c r="AI79" s="145"/>
      <c r="AJ79" s="145"/>
      <c r="AK79" s="145"/>
      <c r="AL79" s="146"/>
    </row>
    <row r="80" spans="25:38" ht="20" customHeight="1">
      <c r="AG80" s="147" t="s">
        <v>37</v>
      </c>
      <c r="AH80" s="103" t="s">
        <v>12</v>
      </c>
      <c r="AI80" s="142"/>
      <c r="AJ80" s="142" t="s">
        <v>67</v>
      </c>
      <c r="AK80" s="142"/>
      <c r="AL80" s="143"/>
    </row>
    <row r="81" spans="33:44" ht="20" customHeight="1">
      <c r="AG81" s="148" t="s">
        <v>37</v>
      </c>
      <c r="AH81" s="149" t="s">
        <v>61</v>
      </c>
      <c r="AI81" s="145" t="s">
        <v>67</v>
      </c>
      <c r="AJ81" s="150"/>
      <c r="AK81" s="150"/>
      <c r="AL81" s="151"/>
    </row>
    <row r="82" spans="33:44" ht="20" customHeight="1">
      <c r="AG82" s="152" t="s">
        <v>39</v>
      </c>
      <c r="AH82" s="153" t="s">
        <v>57</v>
      </c>
      <c r="AI82" s="166" t="s">
        <v>68</v>
      </c>
      <c r="AJ82" s="154" t="s">
        <v>69</v>
      </c>
      <c r="AK82" s="154"/>
      <c r="AL82" s="167" t="s">
        <v>70</v>
      </c>
      <c r="AM82" s="168"/>
    </row>
    <row r="83" spans="33:44" ht="20" customHeight="1">
      <c r="AG83" s="156" t="s">
        <v>39</v>
      </c>
      <c r="AH83" s="157" t="s">
        <v>59</v>
      </c>
      <c r="AI83" s="158" t="s">
        <v>70</v>
      </c>
      <c r="AJ83" s="158"/>
      <c r="AK83" s="158"/>
      <c r="AL83" s="159"/>
    </row>
    <row r="84" spans="33:44" ht="20" customHeight="1">
      <c r="AG84" s="152" t="s">
        <v>39</v>
      </c>
      <c r="AH84" s="153" t="s">
        <v>12</v>
      </c>
      <c r="AI84" s="154"/>
      <c r="AJ84" s="154" t="s">
        <v>70</v>
      </c>
      <c r="AK84" s="154" t="s">
        <v>71</v>
      </c>
      <c r="AL84" s="155"/>
    </row>
    <row r="85" spans="33:44" ht="20" customHeight="1">
      <c r="AG85" s="161" t="s">
        <v>39</v>
      </c>
      <c r="AH85" s="162" t="s">
        <v>61</v>
      </c>
      <c r="AI85" s="163" t="s">
        <v>72</v>
      </c>
      <c r="AJ85" s="164"/>
      <c r="AK85" s="163"/>
      <c r="AL85" s="165"/>
    </row>
    <row r="87" spans="33:44">
      <c r="AO87" s="126" t="s">
        <v>73</v>
      </c>
    </row>
    <row r="88" spans="33:44">
      <c r="AO88" s="127"/>
    </row>
    <row r="89" spans="33:44">
      <c r="AO89" s="583" t="s">
        <v>74</v>
      </c>
      <c r="AP89" s="583"/>
      <c r="AQ89" s="583"/>
      <c r="AR89" s="583"/>
    </row>
    <row r="90" spans="33:44" ht="14" thickBot="1"/>
    <row r="91" spans="33:44" ht="30" customHeight="1" thickTop="1" thickBot="1">
      <c r="AO91" s="4" t="s">
        <v>1</v>
      </c>
      <c r="AP91" s="5" t="s">
        <v>20</v>
      </c>
      <c r="AQ91" s="7" t="s">
        <v>2</v>
      </c>
      <c r="AR91" s="261" t="s">
        <v>3</v>
      </c>
    </row>
    <row r="92" spans="33:44" ht="20" customHeight="1">
      <c r="AO92" s="11" t="s">
        <v>4</v>
      </c>
      <c r="AP92" s="12" t="s">
        <v>5</v>
      </c>
      <c r="AQ92" s="14">
        <f>SUM(AQ93:AQ95)</f>
        <v>21</v>
      </c>
      <c r="AR92" s="187">
        <f>SUM(AR93:AR95)</f>
        <v>722</v>
      </c>
    </row>
    <row r="93" spans="33:44" ht="20" customHeight="1">
      <c r="AO93" s="506" t="s">
        <v>4</v>
      </c>
      <c r="AP93" s="16" t="s">
        <v>6</v>
      </c>
      <c r="AQ93" s="18">
        <f t="shared" ref="AQ93:AR95" si="0">SUM(AQ96,AQ99,AQ102)</f>
        <v>17</v>
      </c>
      <c r="AR93" s="187">
        <f t="shared" si="0"/>
        <v>602</v>
      </c>
    </row>
    <row r="94" spans="33:44" ht="20" customHeight="1">
      <c r="AO94" s="506"/>
      <c r="AP94" s="16" t="s">
        <v>7</v>
      </c>
      <c r="AQ94" s="18">
        <f t="shared" si="0"/>
        <v>4</v>
      </c>
      <c r="AR94" s="187">
        <f t="shared" si="0"/>
        <v>120</v>
      </c>
    </row>
    <row r="95" spans="33:44" ht="20" customHeight="1">
      <c r="AO95" s="507"/>
      <c r="AP95" s="19" t="s">
        <v>8</v>
      </c>
      <c r="AQ95" s="21">
        <f t="shared" si="0"/>
        <v>0</v>
      </c>
      <c r="AR95" s="187">
        <f t="shared" si="0"/>
        <v>0</v>
      </c>
    </row>
    <row r="96" spans="33:44" ht="20" customHeight="1">
      <c r="AO96" s="508" t="s">
        <v>9</v>
      </c>
      <c r="AP96" s="10" t="s">
        <v>6</v>
      </c>
      <c r="AQ96" s="171">
        <v>11</v>
      </c>
      <c r="AR96" s="187">
        <v>390</v>
      </c>
    </row>
    <row r="97" spans="41:49" ht="20" customHeight="1">
      <c r="AO97" s="509"/>
      <c r="AP97" s="10" t="s">
        <v>7</v>
      </c>
      <c r="AQ97" s="171">
        <v>2</v>
      </c>
      <c r="AR97" s="187">
        <v>60</v>
      </c>
    </row>
    <row r="98" spans="41:49" ht="20" customHeight="1">
      <c r="AO98" s="510"/>
      <c r="AP98" s="24" t="s">
        <v>8</v>
      </c>
      <c r="AQ98" s="173">
        <v>0</v>
      </c>
      <c r="AR98" s="187">
        <v>0</v>
      </c>
    </row>
    <row r="99" spans="41:49" ht="20" customHeight="1">
      <c r="AO99" s="509" t="s">
        <v>12</v>
      </c>
      <c r="AP99" s="10" t="s">
        <v>6</v>
      </c>
      <c r="AQ99" s="171">
        <v>3</v>
      </c>
      <c r="AR99" s="187">
        <v>106</v>
      </c>
    </row>
    <row r="100" spans="41:49" ht="20" customHeight="1">
      <c r="AO100" s="509"/>
      <c r="AP100" s="10" t="s">
        <v>7</v>
      </c>
      <c r="AQ100" s="171">
        <v>1</v>
      </c>
      <c r="AR100" s="187">
        <v>30</v>
      </c>
    </row>
    <row r="101" spans="41:49" ht="20" customHeight="1">
      <c r="AO101" s="510"/>
      <c r="AP101" s="24" t="s">
        <v>8</v>
      </c>
      <c r="AQ101" s="173">
        <v>0</v>
      </c>
      <c r="AR101" s="187">
        <v>0</v>
      </c>
    </row>
    <row r="102" spans="41:49" ht="20" customHeight="1">
      <c r="AO102" s="503" t="s">
        <v>13</v>
      </c>
      <c r="AP102" s="10" t="s">
        <v>6</v>
      </c>
      <c r="AQ102" s="171">
        <v>3</v>
      </c>
      <c r="AR102" s="187">
        <v>106</v>
      </c>
    </row>
    <row r="103" spans="41:49" ht="20" customHeight="1">
      <c r="AO103" s="503"/>
      <c r="AP103" s="10" t="s">
        <v>7</v>
      </c>
      <c r="AQ103" s="171">
        <v>1</v>
      </c>
      <c r="AR103" s="187">
        <v>30</v>
      </c>
    </row>
    <row r="104" spans="41:49" ht="20" customHeight="1" thickBot="1">
      <c r="AO104" s="504"/>
      <c r="AP104" s="44" t="s">
        <v>8</v>
      </c>
      <c r="AQ104" s="175">
        <v>0</v>
      </c>
      <c r="AR104" s="187">
        <v>0</v>
      </c>
    </row>
    <row r="105" spans="41:49" ht="14" thickTop="1"/>
    <row r="107" spans="41:49">
      <c r="AU107" s="262" t="s">
        <v>75</v>
      </c>
      <c r="AV107" s="262"/>
    </row>
    <row r="108" spans="41:49">
      <c r="AU108" s="262"/>
      <c r="AV108" s="262"/>
    </row>
    <row r="109" spans="41:49" ht="165.5" customHeight="1">
      <c r="AU109" s="584" t="s">
        <v>76</v>
      </c>
      <c r="AV109" s="584"/>
      <c r="AW109" s="584"/>
    </row>
    <row r="110" spans="41:49">
      <c r="AU110" s="263"/>
      <c r="AV110" s="263"/>
    </row>
    <row r="111" spans="41:49">
      <c r="AU111" s="264" t="s">
        <v>77</v>
      </c>
      <c r="AV111" s="264"/>
    </row>
    <row r="112" spans="41:49" ht="43.5" customHeight="1">
      <c r="AU112" s="576" t="s">
        <v>78</v>
      </c>
      <c r="AV112" s="576"/>
      <c r="AW112" s="577"/>
    </row>
    <row r="115" spans="47:49">
      <c r="AU115" s="265" t="s">
        <v>79</v>
      </c>
    </row>
    <row r="117" spans="47:49">
      <c r="AU117" s="578" t="s">
        <v>80</v>
      </c>
      <c r="AV117" s="578"/>
      <c r="AW117" s="578"/>
    </row>
    <row r="118" spans="47:49">
      <c r="AU118" s="193"/>
      <c r="AV118" s="193"/>
    </row>
    <row r="119" spans="47:49" ht="20" customHeight="1">
      <c r="AU119" s="266" t="s">
        <v>16</v>
      </c>
      <c r="AV119" s="266"/>
      <c r="AW119" s="187">
        <v>200000</v>
      </c>
    </row>
    <row r="120" spans="47:49" ht="20" customHeight="1">
      <c r="AU120" s="267" t="s">
        <v>81</v>
      </c>
      <c r="AV120" s="268" t="s">
        <v>82</v>
      </c>
      <c r="AW120" s="187">
        <v>5000</v>
      </c>
    </row>
  </sheetData>
  <mergeCells count="46">
    <mergeCell ref="J2:K2"/>
    <mergeCell ref="B36:N36"/>
    <mergeCell ref="B2:I2"/>
    <mergeCell ref="L2:N2"/>
    <mergeCell ref="I10:J12"/>
    <mergeCell ref="I15:J17"/>
    <mergeCell ref="I20:J22"/>
    <mergeCell ref="J26:L26"/>
    <mergeCell ref="M24:M25"/>
    <mergeCell ref="N24:N25"/>
    <mergeCell ref="M27:M28"/>
    <mergeCell ref="N27:N28"/>
    <mergeCell ref="B25:D27"/>
    <mergeCell ref="B20:D22"/>
    <mergeCell ref="E20:G22"/>
    <mergeCell ref="I5:N5"/>
    <mergeCell ref="AU112:AW112"/>
    <mergeCell ref="AU117:AW117"/>
    <mergeCell ref="G30:L30"/>
    <mergeCell ref="G31:L31"/>
    <mergeCell ref="G32:L32"/>
    <mergeCell ref="G33:L33"/>
    <mergeCell ref="G34:L34"/>
    <mergeCell ref="AO89:AR89"/>
    <mergeCell ref="AO93:AO95"/>
    <mergeCell ref="AO96:AO98"/>
    <mergeCell ref="AO99:AO101"/>
    <mergeCell ref="AO102:AO104"/>
    <mergeCell ref="AU109:AW109"/>
    <mergeCell ref="R40:S40"/>
    <mergeCell ref="T40:T41"/>
    <mergeCell ref="V40:V41"/>
    <mergeCell ref="B5:G5"/>
    <mergeCell ref="Q43:Q44"/>
    <mergeCell ref="R43:R44"/>
    <mergeCell ref="AG74:AL74"/>
    <mergeCell ref="Q40:Q41"/>
    <mergeCell ref="K15:L17"/>
    <mergeCell ref="K20:L22"/>
    <mergeCell ref="B10:D17"/>
    <mergeCell ref="E10:G17"/>
    <mergeCell ref="K10:L12"/>
    <mergeCell ref="B6:D6"/>
    <mergeCell ref="E6:N6"/>
    <mergeCell ref="B7:D9"/>
    <mergeCell ref="E7:N9"/>
  </mergeCells>
  <hyperlinks>
    <hyperlink ref="L2:N2" location="Aperçu!A1" display="retour à l'aperçu" xr:uid="{00000000-0004-0000-0600-000000000000}"/>
    <hyperlink ref="J2:K2" location="'Exemple FIAS'!A1" display="&lt;&lt; Exemple FIAS  " xr:uid="{00000000-0004-0000-0600-000001000000}"/>
  </hyperlink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sheetPr>
  <dimension ref="A1:K83"/>
  <sheetViews>
    <sheetView showGridLines="0" zoomScale="110" zoomScaleNormal="110" workbookViewId="0"/>
  </sheetViews>
  <sheetFormatPr baseColWidth="10" defaultRowHeight="13"/>
  <cols>
    <col min="1" max="1" width="2.6640625" customWidth="1"/>
    <col min="2" max="2" width="14" customWidth="1"/>
    <col min="3" max="3" width="41.6640625" customWidth="1"/>
    <col min="4" max="4" width="24" customWidth="1"/>
    <col min="5" max="9" width="14.6640625" customWidth="1"/>
  </cols>
  <sheetData>
    <row r="1" spans="1:10" ht="12.5" customHeight="1">
      <c r="A1" s="56"/>
      <c r="B1" s="56"/>
      <c r="C1" s="56"/>
      <c r="D1" s="56"/>
      <c r="E1" s="56"/>
      <c r="F1" s="56"/>
      <c r="G1" s="56"/>
      <c r="H1" s="56"/>
      <c r="I1" s="56"/>
      <c r="J1" s="56"/>
    </row>
    <row r="2" spans="1:10" ht="20" customHeight="1">
      <c r="A2" s="56"/>
      <c r="B2" s="635" t="s">
        <v>287</v>
      </c>
      <c r="C2" s="635"/>
      <c r="D2" s="635"/>
      <c r="E2" s="635"/>
      <c r="F2" s="493" t="s">
        <v>286</v>
      </c>
      <c r="G2" s="493"/>
      <c r="H2" s="493" t="s">
        <v>158</v>
      </c>
      <c r="I2" s="493"/>
      <c r="J2" s="56"/>
    </row>
    <row r="3" spans="1:10" ht="14" thickBot="1">
      <c r="A3" s="56"/>
      <c r="B3" s="56"/>
      <c r="C3" s="56"/>
      <c r="D3" s="56"/>
      <c r="E3" s="56"/>
      <c r="F3" s="56"/>
      <c r="G3" s="56"/>
      <c r="H3" s="56"/>
      <c r="I3" s="56"/>
      <c r="J3" s="56"/>
    </row>
    <row r="4" spans="1:10" ht="36" customHeight="1" thickTop="1">
      <c r="A4" s="56"/>
      <c r="B4" s="89" t="s">
        <v>191</v>
      </c>
      <c r="C4" s="90" t="s">
        <v>192</v>
      </c>
      <c r="D4" s="91" t="s">
        <v>193</v>
      </c>
      <c r="E4" s="92" t="s">
        <v>148</v>
      </c>
      <c r="F4" s="91" t="s">
        <v>269</v>
      </c>
      <c r="G4" s="92" t="s">
        <v>194</v>
      </c>
      <c r="H4" s="93" t="s">
        <v>195</v>
      </c>
      <c r="I4" s="94" t="s">
        <v>270</v>
      </c>
      <c r="J4" s="56"/>
    </row>
    <row r="5" spans="1:10" ht="96" customHeight="1" thickBot="1">
      <c r="B5" s="95" t="s">
        <v>196</v>
      </c>
      <c r="C5" s="96" t="s">
        <v>197</v>
      </c>
      <c r="D5" s="97" t="s">
        <v>198</v>
      </c>
      <c r="E5" s="98" t="s">
        <v>199</v>
      </c>
      <c r="F5" s="97" t="s">
        <v>271</v>
      </c>
      <c r="G5" s="98" t="s">
        <v>200</v>
      </c>
      <c r="H5" s="99" t="s">
        <v>201</v>
      </c>
      <c r="I5" s="100" t="s">
        <v>272</v>
      </c>
    </row>
    <row r="6" spans="1:10" ht="20" customHeight="1" thickTop="1">
      <c r="B6" s="269" t="s">
        <v>226</v>
      </c>
      <c r="C6" s="103" t="s">
        <v>153</v>
      </c>
      <c r="D6" s="270" t="s">
        <v>203</v>
      </c>
      <c r="E6" s="271"/>
      <c r="F6" s="271"/>
      <c r="G6" s="272"/>
      <c r="H6" s="273">
        <v>30</v>
      </c>
      <c r="I6" s="274">
        <v>16</v>
      </c>
    </row>
    <row r="7" spans="1:10" ht="20" customHeight="1">
      <c r="B7" s="112" t="s">
        <v>227</v>
      </c>
      <c r="C7" s="113" t="s">
        <v>202</v>
      </c>
      <c r="D7" s="276" t="s">
        <v>204</v>
      </c>
      <c r="E7" s="115">
        <v>0.6</v>
      </c>
      <c r="F7" s="115">
        <v>0.4</v>
      </c>
      <c r="G7" s="117">
        <v>40000</v>
      </c>
      <c r="H7" s="277"/>
      <c r="I7" s="278"/>
    </row>
    <row r="8" spans="1:10" ht="20" customHeight="1">
      <c r="B8" s="279" t="s">
        <v>251</v>
      </c>
      <c r="C8" s="433" t="s">
        <v>151</v>
      </c>
      <c r="D8" s="432" t="s">
        <v>204</v>
      </c>
      <c r="E8" s="115">
        <v>1</v>
      </c>
      <c r="F8" s="115">
        <v>1</v>
      </c>
      <c r="G8" s="117">
        <v>100000</v>
      </c>
      <c r="H8" s="280"/>
      <c r="I8" s="281"/>
    </row>
    <row r="9" spans="1:10" ht="20" customHeight="1">
      <c r="B9" s="112" t="s">
        <v>252</v>
      </c>
      <c r="C9" s="113" t="s">
        <v>255</v>
      </c>
      <c r="D9" s="276" t="s">
        <v>204</v>
      </c>
      <c r="E9" s="115">
        <v>1</v>
      </c>
      <c r="F9" s="115">
        <v>1</v>
      </c>
      <c r="G9" s="117">
        <v>70000</v>
      </c>
      <c r="H9" s="277"/>
      <c r="I9" s="278"/>
    </row>
    <row r="10" spans="1:10" ht="20" customHeight="1">
      <c r="B10" s="282" t="s">
        <v>253</v>
      </c>
      <c r="C10" s="103" t="s">
        <v>153</v>
      </c>
      <c r="D10" s="432" t="s">
        <v>204</v>
      </c>
      <c r="E10" s="115">
        <v>1</v>
      </c>
      <c r="F10" s="115">
        <v>1</v>
      </c>
      <c r="G10" s="117">
        <v>190000</v>
      </c>
      <c r="H10" s="107"/>
      <c r="I10" s="283"/>
    </row>
    <row r="11" spans="1:10" ht="20" customHeight="1">
      <c r="B11" s="284" t="s">
        <v>254</v>
      </c>
      <c r="C11" s="275" t="s">
        <v>256</v>
      </c>
      <c r="D11" s="276" t="s">
        <v>204</v>
      </c>
      <c r="E11" s="115">
        <v>0.5</v>
      </c>
      <c r="F11" s="115">
        <v>0.25</v>
      </c>
      <c r="G11" s="117">
        <v>40000</v>
      </c>
      <c r="H11" s="277"/>
      <c r="I11" s="278"/>
    </row>
    <row r="12" spans="1:10" ht="20" customHeight="1">
      <c r="C12" s="121"/>
      <c r="D12" s="122"/>
      <c r="E12" s="123"/>
      <c r="F12" s="123"/>
      <c r="G12" s="124"/>
      <c r="H12" s="125"/>
      <c r="I12" s="125"/>
    </row>
    <row r="13" spans="1:10" ht="20" customHeight="1">
      <c r="B13" s="636" t="s">
        <v>288</v>
      </c>
      <c r="C13" s="636"/>
      <c r="D13" s="636"/>
      <c r="E13" s="636"/>
      <c r="F13" s="636"/>
      <c r="G13" s="636"/>
      <c r="H13" s="636"/>
      <c r="I13" s="636"/>
    </row>
    <row r="14" spans="1:10" ht="15" customHeight="1" thickBot="1">
      <c r="B14" s="285"/>
      <c r="C14" s="285"/>
      <c r="D14" s="285"/>
      <c r="E14" s="285"/>
      <c r="F14" s="285"/>
      <c r="G14" s="285"/>
      <c r="H14" s="285"/>
      <c r="I14" s="285"/>
    </row>
    <row r="15" spans="1:10" ht="20" customHeight="1" thickBot="1">
      <c r="B15" s="637" t="s">
        <v>322</v>
      </c>
      <c r="C15" s="637"/>
      <c r="D15" s="637"/>
      <c r="E15" s="637"/>
      <c r="F15" s="638" t="s">
        <v>143</v>
      </c>
      <c r="G15" s="639"/>
      <c r="H15" s="639"/>
      <c r="I15" s="640"/>
    </row>
    <row r="16" spans="1:10" ht="15" customHeight="1" thickBot="1">
      <c r="B16" s="285"/>
      <c r="C16" s="285"/>
      <c r="D16" s="285"/>
      <c r="E16" s="285"/>
      <c r="F16" s="285"/>
      <c r="G16" s="285"/>
      <c r="H16" s="285"/>
      <c r="I16" s="285"/>
    </row>
    <row r="17" spans="2:11" ht="43.5" customHeight="1" thickBot="1">
      <c r="B17" s="637" t="s">
        <v>323</v>
      </c>
      <c r="C17" s="637"/>
      <c r="D17" s="637"/>
      <c r="E17" s="637"/>
      <c r="F17" s="641" t="s">
        <v>144</v>
      </c>
      <c r="G17" s="642"/>
      <c r="H17" s="642"/>
      <c r="I17" s="643"/>
    </row>
    <row r="18" spans="2:11" ht="20" customHeight="1" thickBot="1">
      <c r="B18" s="126"/>
      <c r="C18" s="121"/>
      <c r="D18" s="122"/>
      <c r="E18" s="123"/>
      <c r="F18" s="123"/>
      <c r="G18" s="124"/>
      <c r="H18" s="125"/>
      <c r="I18" s="125"/>
    </row>
    <row r="19" spans="2:11" s="47" customFormat="1" ht="20" customHeight="1" thickTop="1">
      <c r="B19" s="102" t="s">
        <v>226</v>
      </c>
      <c r="C19" s="103" t="s">
        <v>153</v>
      </c>
      <c r="D19" s="270" t="s">
        <v>203</v>
      </c>
      <c r="E19" s="110">
        <v>30</v>
      </c>
      <c r="F19" s="634" t="s">
        <v>324</v>
      </c>
      <c r="G19" s="634"/>
      <c r="H19" s="634"/>
      <c r="I19" s="286">
        <v>77.88</v>
      </c>
    </row>
    <row r="20" spans="2:11" s="47" customFormat="1" ht="20" customHeight="1">
      <c r="B20" s="112" t="s">
        <v>227</v>
      </c>
      <c r="C20" s="113" t="s">
        <v>202</v>
      </c>
      <c r="D20" s="276" t="s">
        <v>204</v>
      </c>
      <c r="E20" s="287">
        <f>G7/(E7*1880)</f>
        <v>35.460992907801419</v>
      </c>
      <c r="F20" s="644" t="s">
        <v>325</v>
      </c>
      <c r="G20" s="644"/>
      <c r="H20" s="644"/>
      <c r="I20" s="288">
        <f>E20</f>
        <v>35.460992907801419</v>
      </c>
    </row>
    <row r="21" spans="2:11" s="47" customFormat="1" ht="20" customHeight="1">
      <c r="B21" s="279" t="s">
        <v>251</v>
      </c>
      <c r="C21" s="433" t="s">
        <v>151</v>
      </c>
      <c r="D21" s="432" t="s">
        <v>204</v>
      </c>
      <c r="E21" s="110">
        <f>G8/(E8*1880)</f>
        <v>53.191489361702125</v>
      </c>
      <c r="F21" s="634" t="s">
        <v>324</v>
      </c>
      <c r="G21" s="634"/>
      <c r="H21" s="634"/>
      <c r="I21" s="289">
        <v>98.33</v>
      </c>
    </row>
    <row r="22" spans="2:11" s="47" customFormat="1" ht="20" customHeight="1">
      <c r="B22" s="112" t="s">
        <v>252</v>
      </c>
      <c r="C22" s="113" t="s">
        <v>255</v>
      </c>
      <c r="D22" s="276" t="s">
        <v>204</v>
      </c>
      <c r="E22" s="287">
        <f>G9/(E9*1880)</f>
        <v>37.234042553191486</v>
      </c>
      <c r="F22" s="644" t="s">
        <v>325</v>
      </c>
      <c r="G22" s="644"/>
      <c r="H22" s="644"/>
      <c r="I22" s="288">
        <f>E22</f>
        <v>37.234042553191486</v>
      </c>
    </row>
    <row r="23" spans="2:11" s="47" customFormat="1" ht="20" customHeight="1">
      <c r="B23" s="282" t="s">
        <v>253</v>
      </c>
      <c r="C23" s="103" t="s">
        <v>153</v>
      </c>
      <c r="D23" s="432" t="s">
        <v>204</v>
      </c>
      <c r="E23" s="110">
        <f>G10/(E10*1880)</f>
        <v>101.06382978723404</v>
      </c>
      <c r="F23" s="644" t="s">
        <v>326</v>
      </c>
      <c r="G23" s="644"/>
      <c r="H23" s="644"/>
      <c r="I23" s="290">
        <f>E23</f>
        <v>101.06382978723404</v>
      </c>
    </row>
    <row r="24" spans="2:11" s="47" customFormat="1" ht="20" customHeight="1">
      <c r="B24" s="284" t="s">
        <v>254</v>
      </c>
      <c r="C24" s="275" t="s">
        <v>256</v>
      </c>
      <c r="D24" s="276" t="s">
        <v>204</v>
      </c>
      <c r="E24" s="287">
        <f>G11/(E11*1880)</f>
        <v>42.553191489361701</v>
      </c>
      <c r="F24" s="644" t="s">
        <v>327</v>
      </c>
      <c r="G24" s="644"/>
      <c r="H24" s="644"/>
      <c r="I24" s="288">
        <f>E24</f>
        <v>42.553191489361701</v>
      </c>
    </row>
    <row r="25" spans="2:11" s="47" customFormat="1"/>
    <row r="26" spans="2:11" ht="20" customHeight="1"/>
    <row r="27" spans="2:11" ht="33.5" customHeight="1">
      <c r="B27" s="633" t="s">
        <v>279</v>
      </c>
      <c r="C27" s="633"/>
      <c r="D27" s="633"/>
      <c r="E27" s="633"/>
      <c r="F27" s="633"/>
      <c r="G27" s="633"/>
      <c r="H27" s="633"/>
      <c r="I27" s="434" t="s">
        <v>208</v>
      </c>
    </row>
    <row r="28" spans="2:11" ht="20" customHeight="1">
      <c r="B28" s="438"/>
      <c r="C28" s="438"/>
      <c r="D28" s="438"/>
      <c r="E28" s="438"/>
      <c r="F28" s="438"/>
      <c r="G28" s="438"/>
      <c r="H28" s="438"/>
      <c r="I28" s="438"/>
      <c r="J28" s="438"/>
      <c r="K28" s="438"/>
    </row>
    <row r="29" spans="2:11" ht="20" customHeight="1"/>
    <row r="30" spans="2:11" ht="20" customHeight="1"/>
    <row r="31" spans="2:11" ht="20" customHeight="1">
      <c r="C31" s="47"/>
    </row>
    <row r="32" spans="2:11" ht="20" customHeight="1"/>
    <row r="33" ht="20" customHeight="1"/>
    <row r="34" ht="20" customHeight="1"/>
    <row r="35" ht="20" customHeight="1"/>
    <row r="41" ht="20" customHeight="1"/>
    <row r="42" ht="20" customHeight="1"/>
    <row r="43" ht="20" customHeight="1"/>
    <row r="44" ht="20" customHeight="1"/>
    <row r="45" ht="20" customHeight="1"/>
    <row r="46" ht="20" customHeight="1"/>
    <row r="47" ht="20" customHeight="1"/>
    <row r="48" ht="20" customHeight="1"/>
    <row r="54" ht="30" customHeight="1"/>
    <row r="55" ht="20" customHeight="1"/>
    <row r="56" ht="20" customHeight="1"/>
    <row r="57" ht="20" customHeight="1"/>
    <row r="58" ht="20" customHeight="1"/>
    <row r="59" ht="20" customHeight="1"/>
    <row r="60" ht="20" customHeight="1"/>
    <row r="61" ht="20" customHeight="1"/>
    <row r="62" ht="20" customHeight="1"/>
    <row r="63" ht="20" customHeight="1"/>
    <row r="64" ht="20" customHeight="1"/>
    <row r="65" ht="20" customHeight="1"/>
    <row r="66" ht="20" customHeight="1"/>
    <row r="67" ht="20" customHeight="1"/>
    <row r="72" ht="165.5" customHeight="1"/>
    <row r="75" ht="43.5" customHeight="1"/>
    <row r="82" ht="20" customHeight="1"/>
    <row r="83" ht="20" customHeight="1"/>
  </sheetData>
  <mergeCells count="15">
    <mergeCell ref="B27:H27"/>
    <mergeCell ref="F19:H19"/>
    <mergeCell ref="H2:I2"/>
    <mergeCell ref="F2:G2"/>
    <mergeCell ref="B2:E2"/>
    <mergeCell ref="B13:I13"/>
    <mergeCell ref="B15:E15"/>
    <mergeCell ref="F15:I15"/>
    <mergeCell ref="B17:E17"/>
    <mergeCell ref="F17:I17"/>
    <mergeCell ref="F20:H20"/>
    <mergeCell ref="F21:H21"/>
    <mergeCell ref="F22:H22"/>
    <mergeCell ref="F23:H23"/>
    <mergeCell ref="F24:H24"/>
  </mergeCells>
  <hyperlinks>
    <hyperlink ref="F2:G2" location="'L''écart salarial'!A1" display="  L'écart salarial &gt;&gt;" xr:uid="{00000000-0004-0000-0700-000000000000}"/>
    <hyperlink ref="I27" location="'Étape 2'!A1" display="Étape 2" xr:uid="{00000000-0004-0000-0700-000001000000}"/>
    <hyperlink ref="H2:I2" location="Aperçu!A1" display="retour à l'aperçu" xr:uid="{00000000-0004-0000-0700-000002000000}"/>
  </hyperlink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sheetPr>
  <dimension ref="B1:S26"/>
  <sheetViews>
    <sheetView showGridLines="0" topLeftCell="A2" zoomScaleNormal="100" workbookViewId="0">
      <selection activeCell="A2" sqref="A2"/>
    </sheetView>
  </sheetViews>
  <sheetFormatPr baseColWidth="10" defaultRowHeight="13"/>
  <cols>
    <col min="1" max="1" width="2.6640625" customWidth="1"/>
    <col min="3" max="3" width="27.1640625" customWidth="1"/>
    <col min="4" max="4" width="18.6640625" customWidth="1"/>
    <col min="5" max="5" width="24.1640625" customWidth="1"/>
    <col min="6" max="6" width="0.83203125" customWidth="1"/>
    <col min="7" max="7" width="37.6640625" customWidth="1"/>
    <col min="8" max="8" width="18.6640625" customWidth="1"/>
    <col min="9" max="9" width="18.83203125" customWidth="1"/>
    <col min="10" max="10" width="19.6640625" customWidth="1"/>
  </cols>
  <sheetData>
    <row r="1" spans="2:19" ht="12.5" customHeight="1"/>
    <row r="2" spans="2:19" ht="20" customHeight="1">
      <c r="B2" s="645" t="s">
        <v>285</v>
      </c>
      <c r="C2" s="645"/>
      <c r="D2" s="408" t="s">
        <v>190</v>
      </c>
      <c r="E2" s="493" t="s">
        <v>158</v>
      </c>
      <c r="F2" s="493"/>
    </row>
    <row r="5" spans="2:19" ht="41" customHeight="1">
      <c r="B5" s="646" t="s">
        <v>328</v>
      </c>
      <c r="C5" s="647"/>
      <c r="D5" s="647"/>
      <c r="E5" s="647"/>
      <c r="F5" s="647"/>
      <c r="G5" s="647"/>
      <c r="H5" s="647"/>
      <c r="I5" s="647"/>
      <c r="J5" s="647"/>
      <c r="K5" s="438"/>
      <c r="L5" s="438"/>
      <c r="M5" s="438"/>
      <c r="N5" s="438"/>
      <c r="O5" s="438"/>
      <c r="P5" s="438"/>
      <c r="Q5" s="438"/>
      <c r="R5" s="438"/>
      <c r="S5" s="438"/>
    </row>
    <row r="6" spans="2:19" ht="14" thickBot="1"/>
    <row r="7" spans="2:19" ht="48.5" customHeight="1" thickTop="1" thickBot="1">
      <c r="F7" s="398"/>
      <c r="G7" s="398" t="s">
        <v>257</v>
      </c>
      <c r="H7" s="399" t="s">
        <v>153</v>
      </c>
      <c r="I7" s="399" t="s">
        <v>180</v>
      </c>
      <c r="J7" s="399" t="s">
        <v>263</v>
      </c>
    </row>
    <row r="8" spans="2:19" ht="25" customHeight="1" thickTop="1">
      <c r="F8" s="392"/>
      <c r="G8" s="392" t="s">
        <v>258</v>
      </c>
      <c r="H8" s="391" t="s">
        <v>121</v>
      </c>
      <c r="I8" s="391" t="s">
        <v>120</v>
      </c>
      <c r="J8" s="391" t="s">
        <v>123</v>
      </c>
    </row>
    <row r="9" spans="2:19" ht="25" customHeight="1">
      <c r="F9" s="392"/>
      <c r="G9" s="392" t="s">
        <v>259</v>
      </c>
      <c r="H9" s="391" t="s">
        <v>122</v>
      </c>
      <c r="I9" s="391" t="s">
        <v>119</v>
      </c>
      <c r="J9" s="391" t="s">
        <v>124</v>
      </c>
    </row>
    <row r="10" spans="2:19" ht="25" customHeight="1">
      <c r="F10" s="392"/>
      <c r="G10" s="394" t="s">
        <v>260</v>
      </c>
      <c r="H10" s="395">
        <v>70</v>
      </c>
      <c r="I10" s="395">
        <v>58</v>
      </c>
      <c r="J10" s="395">
        <v>104</v>
      </c>
    </row>
    <row r="11" spans="2:19" ht="25" customHeight="1">
      <c r="F11" s="392"/>
      <c r="G11" s="392" t="s">
        <v>261</v>
      </c>
      <c r="H11" s="391">
        <v>57</v>
      </c>
      <c r="I11" s="391">
        <v>38</v>
      </c>
      <c r="J11" s="391">
        <v>66</v>
      </c>
    </row>
    <row r="12" spans="2:19" ht="25" customHeight="1" thickBot="1">
      <c r="F12" s="393"/>
      <c r="G12" s="396" t="s">
        <v>262</v>
      </c>
      <c r="H12" s="397">
        <v>106</v>
      </c>
      <c r="I12" s="397">
        <v>79</v>
      </c>
      <c r="J12" s="397">
        <v>137</v>
      </c>
    </row>
    <row r="13" spans="2:19" ht="14" thickTop="1"/>
    <row r="25" spans="2:12" ht="21.5" customHeight="1">
      <c r="B25" s="455"/>
      <c r="C25" s="455"/>
      <c r="D25" s="455"/>
      <c r="E25" s="455"/>
      <c r="F25" s="455"/>
      <c r="G25" s="455"/>
      <c r="H25" s="455"/>
      <c r="I25" s="455"/>
      <c r="J25" s="455"/>
      <c r="K25" s="455"/>
      <c r="L25" s="455"/>
    </row>
    <row r="26" spans="2:12">
      <c r="B26" s="445" t="s">
        <v>280</v>
      </c>
      <c r="C26" s="445"/>
      <c r="D26" s="445"/>
      <c r="E26" s="445"/>
      <c r="F26" s="445"/>
      <c r="G26" s="445"/>
      <c r="H26" s="445"/>
      <c r="I26" s="445"/>
      <c r="J26" s="445"/>
      <c r="K26" s="445"/>
    </row>
  </sheetData>
  <mergeCells count="4">
    <mergeCell ref="B25:L25"/>
    <mergeCell ref="B2:C2"/>
    <mergeCell ref="E2:F2"/>
    <mergeCell ref="B5:J5"/>
  </mergeCells>
  <hyperlinks>
    <hyperlink ref="D2" location="'Correction de coûts'!A1" display="&lt;&lt; Correction de coûts  " xr:uid="{00000000-0004-0000-0800-000000000000}"/>
    <hyperlink ref="E2:F2" location="Aperçu!A1" display="retour à l'aperçu" xr:uid="{00000000-0004-0000-0800-000001000000}"/>
  </hyperlinks>
  <pageMargins left="0.7" right="0.7" top="0.78740157499999996" bottom="0.78740157499999996"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443" t="s">
        <v>157</v>
      </c>
      <c r="C2" s="438"/>
      <c r="F2" s="338" t="s">
        <v>101</v>
      </c>
      <c r="G2" s="335" t="s">
        <v>100</v>
      </c>
      <c r="H2" s="489" t="s">
        <v>158</v>
      </c>
      <c r="I2" s="489"/>
    </row>
    <row r="3" spans="1:113" ht="12.5" customHeight="1" thickBot="1">
      <c r="B3" s="127"/>
    </row>
    <row r="4" spans="1:113" s="198" customFormat="1" ht="20" customHeight="1" thickTop="1" thickBot="1">
      <c r="A4" s="47"/>
      <c r="B4" s="196" t="s">
        <v>145</v>
      </c>
      <c r="C4" s="200">
        <v>16</v>
      </c>
      <c r="D4" s="201"/>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15</v>
      </c>
      <c r="D8" s="211">
        <v>9.68</v>
      </c>
      <c r="E8" s="211">
        <v>0.15</v>
      </c>
      <c r="F8" s="211">
        <v>0.88372093023255816</v>
      </c>
      <c r="G8" s="13">
        <v>1195397.992248062</v>
      </c>
      <c r="H8" s="13">
        <v>90098.75</v>
      </c>
      <c r="I8" s="14">
        <v>192158.33333333334</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17">
        <v>9</v>
      </c>
      <c r="D9" s="217">
        <v>6.42</v>
      </c>
      <c r="E9" s="217">
        <v>0.59302325581395354</v>
      </c>
      <c r="F9" s="217">
        <v>0.8</v>
      </c>
      <c r="G9" s="17">
        <v>729757.16279069765</v>
      </c>
      <c r="H9" s="17">
        <v>90098.75</v>
      </c>
      <c r="I9" s="18">
        <v>139433.33333333334</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4">
        <v>2</v>
      </c>
      <c r="D10" s="225">
        <v>1.6</v>
      </c>
      <c r="E10" s="225">
        <v>0.8</v>
      </c>
      <c r="F10" s="225">
        <v>0.8</v>
      </c>
      <c r="G10" s="224">
        <v>145657</v>
      </c>
      <c r="H10" s="224">
        <v>90098.75</v>
      </c>
      <c r="I10" s="226">
        <v>91972.5</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17">
        <v>5</v>
      </c>
      <c r="D11" s="217">
        <v>3.11</v>
      </c>
      <c r="E11" s="217">
        <v>0.4</v>
      </c>
      <c r="F11" s="217">
        <v>0.88372093023255816</v>
      </c>
      <c r="G11" s="17">
        <v>450290.82945736439</v>
      </c>
      <c r="H11" s="17">
        <v>97720</v>
      </c>
      <c r="I11" s="18">
        <v>192158.33333333334</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4">
        <v>1</v>
      </c>
      <c r="D12" s="225">
        <v>0.88</v>
      </c>
      <c r="E12" s="225">
        <v>0.88372093023255816</v>
      </c>
      <c r="F12" s="225">
        <v>0.88372093023255816</v>
      </c>
      <c r="G12" s="224">
        <v>86357</v>
      </c>
      <c r="H12" s="224">
        <v>97720</v>
      </c>
      <c r="I12" s="226">
        <v>97720</v>
      </c>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1</v>
      </c>
      <c r="D13" s="236">
        <v>0.15</v>
      </c>
      <c r="E13" s="236">
        <v>0.15</v>
      </c>
      <c r="F13" s="236">
        <v>0.15</v>
      </c>
      <c r="G13" s="45">
        <v>15350</v>
      </c>
      <c r="H13" s="45">
        <v>102333.33333333334</v>
      </c>
      <c r="I13" s="46">
        <v>102333.33333333334</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302000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170</v>
      </c>
      <c r="G16" s="239">
        <f>G15/42</f>
        <v>7190.4761904761908</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424" t="s">
        <v>292</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383.70857142857142</v>
      </c>
      <c r="G23" s="14">
        <v>26461.187513216122</v>
      </c>
    </row>
    <row r="24" spans="2:32" ht="20" customHeight="1">
      <c r="B24" s="506" t="s">
        <v>4</v>
      </c>
      <c r="C24" s="515" t="s">
        <v>180</v>
      </c>
      <c r="D24" s="515"/>
      <c r="E24" s="516"/>
      <c r="F24" s="17">
        <v>239.99714285714285</v>
      </c>
      <c r="G24" s="18">
        <v>14868.667768818656</v>
      </c>
    </row>
    <row r="25" spans="2:32" ht="20" customHeight="1">
      <c r="B25" s="506"/>
      <c r="C25" s="515" t="s">
        <v>153</v>
      </c>
      <c r="D25" s="515"/>
      <c r="E25" s="516"/>
      <c r="F25" s="17">
        <v>137.64000000000001</v>
      </c>
      <c r="G25" s="18">
        <v>11253.191768532077</v>
      </c>
      <c r="M25" s="315"/>
      <c r="N25" s="315"/>
      <c r="O25" s="315"/>
      <c r="P25" s="315"/>
      <c r="Q25" s="315"/>
      <c r="R25" s="315"/>
      <c r="S25" s="315"/>
    </row>
    <row r="26" spans="2:32" ht="20" customHeight="1">
      <c r="B26" s="507"/>
      <c r="C26" s="513" t="s">
        <v>154</v>
      </c>
      <c r="D26" s="513"/>
      <c r="E26" s="514"/>
      <c r="F26" s="20">
        <v>6.0714285714285712</v>
      </c>
      <c r="G26" s="21">
        <v>339.32797586538715</v>
      </c>
      <c r="L26" s="189"/>
      <c r="M26" s="316"/>
      <c r="N26" s="317"/>
      <c r="O26" s="317"/>
      <c r="P26" s="317"/>
      <c r="Q26" s="317"/>
      <c r="R26" s="318"/>
      <c r="S26" s="318"/>
    </row>
    <row r="27" spans="2:32" ht="20" customHeight="1">
      <c r="B27" s="508" t="s">
        <v>176</v>
      </c>
      <c r="C27" s="499" t="s">
        <v>180</v>
      </c>
      <c r="D27" s="499"/>
      <c r="E27" s="500"/>
      <c r="F27" s="170">
        <v>96.854285714285709</v>
      </c>
      <c r="G27" s="171">
        <v>5942.1520441733683</v>
      </c>
      <c r="L27" s="319"/>
      <c r="M27" s="320"/>
      <c r="N27" s="321"/>
      <c r="R27" s="322"/>
      <c r="S27" s="322"/>
    </row>
    <row r="28" spans="2:32" ht="20" customHeight="1">
      <c r="B28" s="509"/>
      <c r="C28" s="497" t="s">
        <v>153</v>
      </c>
      <c r="D28" s="497"/>
      <c r="E28" s="498"/>
      <c r="F28" s="170">
        <v>41.925714285714292</v>
      </c>
      <c r="G28" s="171">
        <v>2936.5176138136853</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16.285714285714285</v>
      </c>
      <c r="G30" s="171">
        <v>1049.875511961706</v>
      </c>
      <c r="L30" s="189"/>
      <c r="M30" s="320"/>
      <c r="N30" s="317"/>
      <c r="O30" s="317"/>
      <c r="P30" s="317"/>
      <c r="Q30" s="317"/>
      <c r="R30" s="318"/>
      <c r="S30" s="318"/>
    </row>
    <row r="31" spans="2:32" ht="20" customHeight="1">
      <c r="B31" s="509"/>
      <c r="C31" s="497" t="s">
        <v>153</v>
      </c>
      <c r="D31" s="497"/>
      <c r="E31" s="498"/>
      <c r="F31" s="170">
        <v>6.8571428571428568</v>
      </c>
      <c r="G31" s="171">
        <v>559.84493251150809</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126.85714285714286</v>
      </c>
      <c r="G33" s="171">
        <v>7876.640212683581</v>
      </c>
    </row>
    <row r="34" spans="2:7" ht="20" customHeight="1">
      <c r="B34" s="503"/>
      <c r="C34" s="497" t="s">
        <v>153</v>
      </c>
      <c r="D34" s="497"/>
      <c r="E34" s="498"/>
      <c r="F34" s="170">
        <v>88.857142857142861</v>
      </c>
      <c r="G34" s="171">
        <v>7756.829222206884</v>
      </c>
    </row>
    <row r="35" spans="2:7" ht="20" customHeight="1" thickBot="1">
      <c r="B35" s="504"/>
      <c r="C35" s="495" t="s">
        <v>154</v>
      </c>
      <c r="D35" s="495"/>
      <c r="E35" s="496"/>
      <c r="F35" s="174">
        <v>6.0714285714285712</v>
      </c>
      <c r="G35" s="175">
        <v>339.32797586538715</v>
      </c>
    </row>
    <row r="36" spans="2:7" ht="14" thickTop="1"/>
  </sheetData>
  <mergeCells count="29">
    <mergeCell ref="H2:I2"/>
    <mergeCell ref="C24:E24"/>
    <mergeCell ref="C23:E23"/>
    <mergeCell ref="B24:B26"/>
    <mergeCell ref="B27:B29"/>
    <mergeCell ref="C27:E27"/>
    <mergeCell ref="C26:E26"/>
    <mergeCell ref="C25:E25"/>
    <mergeCell ref="B30:B32"/>
    <mergeCell ref="B33:B35"/>
    <mergeCell ref="C30:E30"/>
    <mergeCell ref="C29:E29"/>
    <mergeCell ref="C28:E28"/>
    <mergeCell ref="C35:E35"/>
    <mergeCell ref="C34:E34"/>
    <mergeCell ref="C33:E33"/>
    <mergeCell ref="C32:E32"/>
    <mergeCell ref="C31:E31"/>
    <mergeCell ref="AH6:AJ6"/>
    <mergeCell ref="AL6:AM6"/>
    <mergeCell ref="AR6:AT6"/>
    <mergeCell ref="AV6:AW6"/>
    <mergeCell ref="C22:E22"/>
    <mergeCell ref="D6:F6"/>
    <mergeCell ref="H6:I6"/>
    <mergeCell ref="N6:P6"/>
    <mergeCell ref="R6:S6"/>
    <mergeCell ref="X6:Z6"/>
    <mergeCell ref="AB6:AC6"/>
  </mergeCells>
  <hyperlinks>
    <hyperlink ref="H2:I2" location="Aperçu!A1" display="retour à l'aperçu" xr:uid="{00000000-0004-0000-0900-000000000000}"/>
    <hyperlink ref="G2" location="FPA!B2" display="  FPA &gt;&gt;" xr:uid="{00000000-0004-0000-0900-000001000000}"/>
    <hyperlink ref="F2" location="FIAS!B2" display="&lt;&lt; FIAS  " xr:uid="{00000000-0004-0000-0900-000002000000}"/>
  </hyperlinks>
  <pageMargins left="0.7" right="0.7" top="0.78740157499999996" bottom="0.78740157499999996"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159</v>
      </c>
      <c r="G2" s="335" t="s">
        <v>99</v>
      </c>
      <c r="H2" s="493" t="s">
        <v>158</v>
      </c>
      <c r="I2" s="493"/>
    </row>
    <row r="3" spans="1:113" ht="12.5" customHeight="1" thickBot="1">
      <c r="B3" s="127"/>
    </row>
    <row r="4" spans="1:113" s="198" customFormat="1" ht="20" customHeight="1" thickTop="1" thickBot="1">
      <c r="A4" s="47"/>
      <c r="B4" s="196" t="s">
        <v>145</v>
      </c>
      <c r="C4" s="200">
        <v>20</v>
      </c>
      <c r="D4" s="201" t="s">
        <v>329</v>
      </c>
      <c r="G4" s="199"/>
      <c r="J4" s="189"/>
      <c r="K4" s="250"/>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14</v>
      </c>
      <c r="D8" s="211">
        <v>8.6</v>
      </c>
      <c r="E8" s="211">
        <v>0.1</v>
      </c>
      <c r="F8" s="211">
        <v>1</v>
      </c>
      <c r="G8" s="13">
        <v>811132.8</v>
      </c>
      <c r="H8" s="13">
        <v>18000</v>
      </c>
      <c r="I8" s="14">
        <v>182859</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17">
        <v>7</v>
      </c>
      <c r="D9" s="217">
        <v>3.7</v>
      </c>
      <c r="E9" s="217">
        <v>0.1</v>
      </c>
      <c r="F9" s="217">
        <v>0.8</v>
      </c>
      <c r="G9" s="17">
        <v>332493</v>
      </c>
      <c r="H9" s="17">
        <v>71500</v>
      </c>
      <c r="I9" s="18">
        <v>108680</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4">
        <v>1</v>
      </c>
      <c r="D10" s="225">
        <v>0.7</v>
      </c>
      <c r="E10" s="225">
        <v>0.7</v>
      </c>
      <c r="F10" s="225">
        <v>0.7</v>
      </c>
      <c r="G10" s="224">
        <v>50050</v>
      </c>
      <c r="H10" s="224">
        <v>71500</v>
      </c>
      <c r="I10" s="226">
        <v>71500</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17">
        <v>5</v>
      </c>
      <c r="D11" s="217">
        <v>3.6</v>
      </c>
      <c r="E11" s="217">
        <v>0.2</v>
      </c>
      <c r="F11" s="217">
        <v>1</v>
      </c>
      <c r="G11" s="17">
        <v>419239.8</v>
      </c>
      <c r="H11" s="17">
        <v>94250</v>
      </c>
      <c r="I11" s="18">
        <v>182859</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4">
        <v>0</v>
      </c>
      <c r="D12" s="225"/>
      <c r="E12" s="225"/>
      <c r="F12" s="225"/>
      <c r="G12" s="224"/>
      <c r="H12" s="224"/>
      <c r="I12" s="226"/>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2</v>
      </c>
      <c r="D13" s="236">
        <v>1.3</v>
      </c>
      <c r="E13" s="236">
        <v>0.5</v>
      </c>
      <c r="F13" s="236">
        <v>0.8</v>
      </c>
      <c r="G13" s="45">
        <v>59400</v>
      </c>
      <c r="H13" s="45">
        <v>18000</v>
      </c>
      <c r="I13" s="46">
        <v>90000</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190000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168</v>
      </c>
      <c r="G16" s="239">
        <f>G15/47</f>
        <v>4042.5531914893618</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293</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354</v>
      </c>
      <c r="G23" s="14">
        <v>17151.15915236494</v>
      </c>
    </row>
    <row r="24" spans="2:32" ht="20" customHeight="1">
      <c r="B24" s="506" t="s">
        <v>4</v>
      </c>
      <c r="C24" s="515" t="s">
        <v>180</v>
      </c>
      <c r="D24" s="515"/>
      <c r="E24" s="516"/>
      <c r="F24" s="17">
        <v>152</v>
      </c>
      <c r="G24" s="18">
        <v>7009.9014519640614</v>
      </c>
    </row>
    <row r="25" spans="2:32" ht="20" customHeight="1">
      <c r="B25" s="506"/>
      <c r="C25" s="515" t="s">
        <v>153</v>
      </c>
      <c r="D25" s="515"/>
      <c r="E25" s="516"/>
      <c r="F25" s="17">
        <v>148</v>
      </c>
      <c r="G25" s="18">
        <v>8865.4487635749938</v>
      </c>
      <c r="M25" s="315"/>
      <c r="N25" s="315"/>
      <c r="O25" s="315"/>
      <c r="P25" s="315"/>
      <c r="Q25" s="315"/>
      <c r="R25" s="315"/>
      <c r="S25" s="315"/>
    </row>
    <row r="26" spans="2:32" ht="20" customHeight="1">
      <c r="B26" s="507"/>
      <c r="C26" s="513" t="s">
        <v>154</v>
      </c>
      <c r="D26" s="513"/>
      <c r="E26" s="514"/>
      <c r="F26" s="20">
        <v>54</v>
      </c>
      <c r="G26" s="21">
        <v>1275.8089368258861</v>
      </c>
      <c r="L26" s="189"/>
      <c r="M26" s="316"/>
      <c r="N26" s="317"/>
      <c r="O26" s="317"/>
      <c r="P26" s="317"/>
      <c r="Q26" s="317"/>
      <c r="R26" s="318"/>
      <c r="S26" s="318"/>
    </row>
    <row r="27" spans="2:32" ht="20" customHeight="1">
      <c r="B27" s="508" t="s">
        <v>176</v>
      </c>
      <c r="C27" s="499" t="s">
        <v>180</v>
      </c>
      <c r="D27" s="499"/>
      <c r="E27" s="500"/>
      <c r="F27" s="170">
        <v>25</v>
      </c>
      <c r="G27" s="171">
        <v>1138.6029637238969</v>
      </c>
      <c r="L27" s="319"/>
      <c r="M27" s="320"/>
      <c r="N27" s="321"/>
      <c r="R27" s="322"/>
      <c r="S27" s="322"/>
    </row>
    <row r="28" spans="2:32" ht="20" customHeight="1">
      <c r="B28" s="509"/>
      <c r="C28" s="497" t="s">
        <v>153</v>
      </c>
      <c r="D28" s="497"/>
      <c r="E28" s="498"/>
      <c r="F28" s="170">
        <v>22</v>
      </c>
      <c r="G28" s="171">
        <v>1171.1381897563838</v>
      </c>
      <c r="L28" s="189"/>
      <c r="M28" s="320"/>
      <c r="N28" s="323"/>
      <c r="O28" s="317"/>
      <c r="P28" s="317"/>
      <c r="Q28" s="317"/>
      <c r="R28" s="318"/>
      <c r="S28" s="318"/>
    </row>
    <row r="29" spans="2:32" ht="20" customHeight="1">
      <c r="B29" s="510"/>
      <c r="C29" s="501" t="s">
        <v>154</v>
      </c>
      <c r="D29" s="501"/>
      <c r="E29" s="502"/>
      <c r="F29" s="172">
        <v>3</v>
      </c>
      <c r="G29" s="173">
        <v>27.734976887519259</v>
      </c>
      <c r="L29" s="319"/>
      <c r="M29" s="320"/>
      <c r="N29" s="321"/>
      <c r="O29" s="321"/>
      <c r="P29" s="321"/>
      <c r="Q29" s="321"/>
      <c r="R29" s="324"/>
      <c r="S29" s="324"/>
    </row>
    <row r="30" spans="2:32" ht="20" customHeight="1">
      <c r="B30" s="657" t="s">
        <v>177</v>
      </c>
      <c r="C30" s="499" t="s">
        <v>180</v>
      </c>
      <c r="D30" s="499"/>
      <c r="E30" s="500"/>
      <c r="F30" s="170">
        <v>44</v>
      </c>
      <c r="G30" s="171">
        <v>2152.5221551010395</v>
      </c>
      <c r="L30" s="189"/>
      <c r="M30" s="320"/>
      <c r="N30" s="317"/>
      <c r="O30" s="317"/>
      <c r="P30" s="317"/>
      <c r="Q30" s="317"/>
      <c r="R30" s="318"/>
      <c r="S30" s="318"/>
    </row>
    <row r="31" spans="2:32" ht="20" customHeight="1">
      <c r="B31" s="509"/>
      <c r="C31" s="497" t="s">
        <v>153</v>
      </c>
      <c r="D31" s="497"/>
      <c r="E31" s="498"/>
      <c r="F31" s="170">
        <v>65</v>
      </c>
      <c r="G31" s="171">
        <v>3636.0187114763726</v>
      </c>
      <c r="L31" s="319"/>
      <c r="M31" s="320"/>
      <c r="N31" s="317"/>
      <c r="O31" s="317"/>
      <c r="P31" s="317"/>
      <c r="Q31" s="317"/>
      <c r="R31" s="316"/>
      <c r="S31" s="316"/>
    </row>
    <row r="32" spans="2:32" ht="20" customHeight="1">
      <c r="B32" s="510"/>
      <c r="C32" s="501" t="s">
        <v>154</v>
      </c>
      <c r="D32" s="501"/>
      <c r="E32" s="502"/>
      <c r="F32" s="172">
        <v>4</v>
      </c>
      <c r="G32" s="173">
        <v>36.97996918335901</v>
      </c>
      <c r="L32" s="189"/>
      <c r="M32" s="316"/>
      <c r="N32" s="317"/>
      <c r="O32" s="302"/>
      <c r="P32" s="302"/>
      <c r="Q32" s="187"/>
      <c r="R32" s="187"/>
      <c r="S32" s="187"/>
    </row>
    <row r="33" spans="2:7" ht="20" customHeight="1">
      <c r="B33" s="657" t="s">
        <v>178</v>
      </c>
      <c r="C33" s="499" t="s">
        <v>180</v>
      </c>
      <c r="D33" s="499"/>
      <c r="E33" s="500"/>
      <c r="F33" s="170">
        <v>83</v>
      </c>
      <c r="G33" s="171">
        <v>3718.7763331391252</v>
      </c>
    </row>
    <row r="34" spans="2:7" ht="20" customHeight="1">
      <c r="B34" s="503"/>
      <c r="C34" s="497" t="s">
        <v>153</v>
      </c>
      <c r="D34" s="497"/>
      <c r="E34" s="498"/>
      <c r="F34" s="170">
        <v>61</v>
      </c>
      <c r="G34" s="171">
        <v>4058.2918623422365</v>
      </c>
    </row>
    <row r="35" spans="2:7" ht="20" customHeight="1" thickBot="1">
      <c r="B35" s="504"/>
      <c r="C35" s="495" t="s">
        <v>154</v>
      </c>
      <c r="D35" s="495"/>
      <c r="E35" s="496"/>
      <c r="F35" s="174">
        <v>47</v>
      </c>
      <c r="G35" s="175">
        <v>1211.0939907550078</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GSR!B2" display="  GSR &gt;&gt;" xr:uid="{00000000-0004-0000-0A00-000000000000}"/>
    <hyperlink ref="H2:I2" location="Aperçu!A1" display="retour à l'aperçu" xr:uid="{00000000-0004-0000-0A00-000001000000}"/>
  </hyperlinks>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160</v>
      </c>
      <c r="F2" s="338" t="s">
        <v>116</v>
      </c>
      <c r="G2" s="335" t="s">
        <v>115</v>
      </c>
      <c r="H2" s="493" t="s">
        <v>158</v>
      </c>
      <c r="I2" s="493"/>
    </row>
    <row r="3" spans="1:113" ht="12.5" customHeight="1" thickBot="1">
      <c r="B3" s="127"/>
    </row>
    <row r="4" spans="1:113" s="198" customFormat="1" ht="20" customHeight="1" thickTop="1" thickBot="1">
      <c r="A4" s="47"/>
      <c r="B4" s="196" t="s">
        <v>145</v>
      </c>
      <c r="C4" s="200">
        <v>27</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31</v>
      </c>
      <c r="D8" s="211">
        <v>23.3</v>
      </c>
      <c r="E8" s="211">
        <v>8.2442748091603069E-2</v>
      </c>
      <c r="F8" s="211">
        <v>1.0992366412213741</v>
      </c>
      <c r="G8" s="13">
        <v>1456423.5999999999</v>
      </c>
      <c r="H8" s="13">
        <v>21840</v>
      </c>
      <c r="I8" s="14">
        <v>254252</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218">
        <v>25</v>
      </c>
      <c r="D9" s="219">
        <v>21.7</v>
      </c>
      <c r="E9" s="217">
        <v>8.2442748091603069E-2</v>
      </c>
      <c r="F9" s="217">
        <v>1.0992366412213741</v>
      </c>
      <c r="G9" s="17">
        <v>1291253.5</v>
      </c>
      <c r="H9" s="17">
        <v>21840</v>
      </c>
      <c r="I9" s="18">
        <v>155890.00000000003</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7">
        <v>1</v>
      </c>
      <c r="D10" s="228">
        <v>1</v>
      </c>
      <c r="E10" s="225">
        <v>1</v>
      </c>
      <c r="F10" s="225">
        <v>1</v>
      </c>
      <c r="G10" s="224">
        <v>77608</v>
      </c>
      <c r="H10" s="227">
        <v>77608</v>
      </c>
      <c r="I10" s="226">
        <v>77608</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218">
        <v>4</v>
      </c>
      <c r="D11" s="219">
        <v>1.1499999999999999</v>
      </c>
      <c r="E11" s="217">
        <v>0.15</v>
      </c>
      <c r="F11" s="217">
        <v>0.5</v>
      </c>
      <c r="G11" s="17">
        <v>130970.1</v>
      </c>
      <c r="H11" s="17">
        <v>77608</v>
      </c>
      <c r="I11" s="18">
        <v>254252</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7">
        <v>1</v>
      </c>
      <c r="D12" s="228">
        <v>0.5</v>
      </c>
      <c r="E12" s="225">
        <v>0.5</v>
      </c>
      <c r="F12" s="225">
        <v>0.5</v>
      </c>
      <c r="G12" s="224">
        <v>38804</v>
      </c>
      <c r="H12" s="224">
        <v>77608</v>
      </c>
      <c r="I12" s="226">
        <v>77608</v>
      </c>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2</v>
      </c>
      <c r="D13" s="236">
        <v>0.45</v>
      </c>
      <c r="E13" s="236">
        <v>0.15</v>
      </c>
      <c r="F13" s="236">
        <v>0.3</v>
      </c>
      <c r="G13" s="45">
        <v>34200</v>
      </c>
      <c r="H13" s="45">
        <v>60000</v>
      </c>
      <c r="I13" s="46">
        <v>108000</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501738</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167</v>
      </c>
      <c r="G16" s="239">
        <f>G15/44</f>
        <v>11403.136363636364</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294</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894</v>
      </c>
      <c r="G23" s="14">
        <v>29811.388222464557</v>
      </c>
    </row>
    <row r="24" spans="2:32" ht="20" customHeight="1">
      <c r="B24" s="506" t="s">
        <v>4</v>
      </c>
      <c r="C24" s="515" t="s">
        <v>180</v>
      </c>
      <c r="D24" s="515"/>
      <c r="E24" s="516"/>
      <c r="F24" s="17">
        <v>830</v>
      </c>
      <c r="G24" s="18">
        <v>26208.986913849509</v>
      </c>
    </row>
    <row r="25" spans="2:32" ht="20" customHeight="1">
      <c r="B25" s="506"/>
      <c r="C25" s="515" t="s">
        <v>153</v>
      </c>
      <c r="D25" s="515"/>
      <c r="E25" s="516"/>
      <c r="F25" s="17">
        <v>46</v>
      </c>
      <c r="G25" s="18">
        <v>2856.4907306434025</v>
      </c>
      <c r="M25" s="315"/>
      <c r="N25" s="315"/>
      <c r="O25" s="315"/>
      <c r="P25" s="315"/>
      <c r="Q25" s="315"/>
      <c r="R25" s="315"/>
      <c r="S25" s="315"/>
    </row>
    <row r="26" spans="2:32" ht="20" customHeight="1">
      <c r="B26" s="507"/>
      <c r="C26" s="513" t="s">
        <v>154</v>
      </c>
      <c r="D26" s="513"/>
      <c r="E26" s="514"/>
      <c r="F26" s="20">
        <v>18</v>
      </c>
      <c r="G26" s="21">
        <v>745.91057797164672</v>
      </c>
      <c r="L26" s="189"/>
      <c r="M26" s="316"/>
      <c r="N26" s="317"/>
      <c r="O26" s="317"/>
      <c r="P26" s="317"/>
      <c r="Q26" s="317"/>
      <c r="R26" s="318"/>
      <c r="S26" s="318"/>
    </row>
    <row r="27" spans="2:32" ht="20" customHeight="1">
      <c r="B27" s="508" t="s">
        <v>176</v>
      </c>
      <c r="C27" s="499" t="s">
        <v>180</v>
      </c>
      <c r="D27" s="499"/>
      <c r="E27" s="500"/>
      <c r="F27" s="170">
        <v>428</v>
      </c>
      <c r="G27" s="171">
        <v>13005.504907306437</v>
      </c>
      <c r="L27" s="319"/>
      <c r="M27" s="320"/>
      <c r="N27" s="321"/>
      <c r="R27" s="322"/>
      <c r="S27" s="322"/>
    </row>
    <row r="28" spans="2:32" ht="20" customHeight="1">
      <c r="B28" s="509"/>
      <c r="C28" s="497" t="s">
        <v>153</v>
      </c>
      <c r="D28" s="497"/>
      <c r="E28" s="498"/>
      <c r="F28" s="170">
        <v>12</v>
      </c>
      <c r="G28" s="171">
        <v>507.79498364231188</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0</v>
      </c>
      <c r="G30" s="171">
        <v>0</v>
      </c>
      <c r="L30" s="189"/>
      <c r="M30" s="320"/>
      <c r="N30" s="317"/>
      <c r="O30" s="317"/>
      <c r="P30" s="317"/>
      <c r="Q30" s="317"/>
      <c r="R30" s="318"/>
      <c r="S30" s="318"/>
    </row>
    <row r="31" spans="2:32" ht="20" customHeight="1">
      <c r="B31" s="509"/>
      <c r="C31" s="497" t="s">
        <v>153</v>
      </c>
      <c r="D31" s="497"/>
      <c r="E31" s="498"/>
      <c r="F31" s="170">
        <v>0</v>
      </c>
      <c r="G31" s="171">
        <v>0</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402</v>
      </c>
      <c r="G33" s="171">
        <v>13203.482006543072</v>
      </c>
    </row>
    <row r="34" spans="2:7" ht="20" customHeight="1">
      <c r="B34" s="503"/>
      <c r="C34" s="497" t="s">
        <v>153</v>
      </c>
      <c r="D34" s="497"/>
      <c r="E34" s="498"/>
      <c r="F34" s="170">
        <v>34</v>
      </c>
      <c r="G34" s="171">
        <v>2348.6957470010907</v>
      </c>
    </row>
    <row r="35" spans="2:7" ht="20" customHeight="1" thickBot="1">
      <c r="B35" s="504"/>
      <c r="C35" s="495" t="s">
        <v>154</v>
      </c>
      <c r="D35" s="495"/>
      <c r="E35" s="496"/>
      <c r="F35" s="174">
        <v>18</v>
      </c>
      <c r="G35" s="175">
        <v>745.91057797164672</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OMP!B2" display="  OMP &gt;&gt;" xr:uid="{00000000-0004-0000-0B00-000000000000}"/>
    <hyperlink ref="F2" location="GSR!B2" display="&lt;&lt; GSR  " xr:uid="{00000000-0004-0000-0B00-000001000000}"/>
    <hyperlink ref="H2:I2" location="Aperçu!A1" display="retour à l'aperçu" xr:uid="{00000000-0004-0000-0B00-000002000000}"/>
  </hyperlink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161</v>
      </c>
      <c r="F2" s="338" t="s">
        <v>114</v>
      </c>
      <c r="G2" s="335" t="s">
        <v>113</v>
      </c>
      <c r="H2" s="493" t="s">
        <v>158</v>
      </c>
      <c r="I2" s="493"/>
    </row>
    <row r="3" spans="1:113" ht="12.5" customHeight="1" thickBot="1">
      <c r="B3" s="127"/>
    </row>
    <row r="4" spans="1:113" s="198" customFormat="1" ht="20" customHeight="1" thickTop="1" thickBot="1">
      <c r="A4" s="47"/>
      <c r="B4" s="196" t="s">
        <v>145</v>
      </c>
      <c r="C4" s="200">
        <v>9</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13</v>
      </c>
      <c r="D8" s="211">
        <v>7.8</v>
      </c>
      <c r="E8" s="211">
        <v>0.05</v>
      </c>
      <c r="F8" s="211">
        <v>0.8</v>
      </c>
      <c r="G8" s="13">
        <v>504364</v>
      </c>
      <c r="H8" s="13">
        <v>2250</v>
      </c>
      <c r="I8" s="212">
        <v>209600</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218">
        <v>10</v>
      </c>
      <c r="D9" s="219">
        <v>7.4</v>
      </c>
      <c r="E9" s="217">
        <v>0.6</v>
      </c>
      <c r="F9" s="217">
        <v>0.8</v>
      </c>
      <c r="G9" s="17">
        <v>451912</v>
      </c>
      <c r="H9" s="17">
        <v>2250</v>
      </c>
      <c r="I9" s="220">
        <v>160966.66666666666</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7">
        <v>0</v>
      </c>
      <c r="D10" s="229"/>
      <c r="E10" s="229"/>
      <c r="F10" s="229"/>
      <c r="G10" s="230"/>
      <c r="H10" s="230"/>
      <c r="I10" s="231"/>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218">
        <v>2</v>
      </c>
      <c r="D11" s="217">
        <v>0.35</v>
      </c>
      <c r="E11" s="217">
        <v>0.05</v>
      </c>
      <c r="F11" s="217">
        <v>0.3</v>
      </c>
      <c r="G11" s="18">
        <v>52452.000000000007</v>
      </c>
      <c r="H11" s="234">
        <v>139906.66666666669</v>
      </c>
      <c r="I11" s="220">
        <v>209600</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7">
        <v>0</v>
      </c>
      <c r="D12" s="225"/>
      <c r="E12" s="225"/>
      <c r="F12" s="225"/>
      <c r="G12" s="224"/>
      <c r="H12" s="224"/>
      <c r="I12" s="226"/>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1</v>
      </c>
      <c r="D13" s="236">
        <v>0.05</v>
      </c>
      <c r="E13" s="236">
        <v>0.05</v>
      </c>
      <c r="F13" s="236">
        <v>0.05</v>
      </c>
      <c r="G13" s="45">
        <v>6050</v>
      </c>
      <c r="H13" s="45">
        <v>121000</v>
      </c>
      <c r="I13" s="46">
        <v>121000</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138024</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168</v>
      </c>
      <c r="G16" s="240">
        <f>G15/47</f>
        <v>2936.6808510638298</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295</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313</v>
      </c>
      <c r="G23" s="14">
        <v>11504</v>
      </c>
    </row>
    <row r="24" spans="2:32" ht="20" customHeight="1">
      <c r="B24" s="506" t="s">
        <v>4</v>
      </c>
      <c r="C24" s="515" t="s">
        <v>180</v>
      </c>
      <c r="D24" s="515"/>
      <c r="E24" s="516"/>
      <c r="F24" s="17">
        <v>299.45</v>
      </c>
      <c r="G24" s="18">
        <v>10263</v>
      </c>
    </row>
    <row r="25" spans="2:32" ht="20" customHeight="1">
      <c r="B25" s="506"/>
      <c r="C25" s="515" t="s">
        <v>153</v>
      </c>
      <c r="D25" s="515"/>
      <c r="E25" s="516"/>
      <c r="F25" s="17">
        <v>12</v>
      </c>
      <c r="G25" s="18">
        <v>1107</v>
      </c>
      <c r="M25" s="315"/>
      <c r="N25" s="315"/>
      <c r="O25" s="315"/>
      <c r="P25" s="315"/>
      <c r="Q25" s="315"/>
      <c r="R25" s="315"/>
      <c r="S25" s="315"/>
    </row>
    <row r="26" spans="2:32" ht="20" customHeight="1">
      <c r="B26" s="507"/>
      <c r="C26" s="513" t="s">
        <v>154</v>
      </c>
      <c r="D26" s="513"/>
      <c r="E26" s="514"/>
      <c r="F26" s="20">
        <v>2</v>
      </c>
      <c r="G26" s="21">
        <v>134</v>
      </c>
      <c r="L26" s="189"/>
      <c r="M26" s="316"/>
      <c r="N26" s="317"/>
      <c r="O26" s="317"/>
      <c r="P26" s="317"/>
      <c r="Q26" s="317"/>
      <c r="R26" s="318"/>
      <c r="S26" s="318"/>
    </row>
    <row r="27" spans="2:32" ht="20" customHeight="1">
      <c r="B27" s="508" t="s">
        <v>176</v>
      </c>
      <c r="C27" s="499" t="s">
        <v>180</v>
      </c>
      <c r="D27" s="499"/>
      <c r="E27" s="500"/>
      <c r="F27" s="170">
        <v>165.25</v>
      </c>
      <c r="G27" s="171">
        <v>4608.7624999999998</v>
      </c>
      <c r="L27" s="319"/>
      <c r="M27" s="320"/>
      <c r="N27" s="321"/>
      <c r="R27" s="322"/>
      <c r="S27" s="322"/>
    </row>
    <row r="28" spans="2:32" ht="20" customHeight="1">
      <c r="B28" s="509"/>
      <c r="C28" s="497" t="s">
        <v>153</v>
      </c>
      <c r="D28" s="497"/>
      <c r="E28" s="498"/>
      <c r="F28" s="170">
        <v>4</v>
      </c>
      <c r="G28" s="171">
        <v>340.64231884057978</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1</v>
      </c>
      <c r="G30" s="171">
        <v>66</v>
      </c>
      <c r="L30" s="189"/>
      <c r="M30" s="320"/>
      <c r="N30" s="317"/>
      <c r="O30" s="317"/>
      <c r="P30" s="317"/>
      <c r="Q30" s="317"/>
      <c r="R30" s="318"/>
      <c r="S30" s="318"/>
    </row>
    <row r="31" spans="2:32" ht="20" customHeight="1">
      <c r="B31" s="509"/>
      <c r="C31" s="497" t="s">
        <v>153</v>
      </c>
      <c r="D31" s="497"/>
      <c r="E31" s="498"/>
      <c r="F31" s="170">
        <v>0</v>
      </c>
      <c r="G31" s="171">
        <v>0</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133</v>
      </c>
      <c r="G33" s="171">
        <v>5588</v>
      </c>
    </row>
    <row r="34" spans="2:7" ht="20" customHeight="1">
      <c r="B34" s="503"/>
      <c r="C34" s="497" t="s">
        <v>153</v>
      </c>
      <c r="D34" s="497"/>
      <c r="E34" s="498"/>
      <c r="F34" s="170">
        <v>8</v>
      </c>
      <c r="G34" s="171">
        <v>766</v>
      </c>
    </row>
    <row r="35" spans="2:7" ht="20" customHeight="1" thickBot="1">
      <c r="B35" s="504"/>
      <c r="C35" s="495" t="s">
        <v>154</v>
      </c>
      <c r="D35" s="495"/>
      <c r="E35" s="496"/>
      <c r="F35" s="174">
        <v>2</v>
      </c>
      <c r="G35" s="175">
        <v>134</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TAFF!B2" display="  TAFF &gt;&gt;" xr:uid="{00000000-0004-0000-0C00-000000000000}"/>
    <hyperlink ref="F2" location="FPA!B2" display="&lt;&lt; FPA  " xr:uid="{00000000-0004-0000-0C00-000001000000}"/>
    <hyperlink ref="H2:I2" location="Aperçu!A1" display="retour à l'aperçu" xr:uid="{00000000-0004-0000-0C00-000002000000}"/>
  </hyperlink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59999389629810485"/>
  </sheetPr>
  <dimension ref="A1:DI38"/>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162</v>
      </c>
      <c r="F2" s="338" t="s">
        <v>112</v>
      </c>
      <c r="G2" s="335" t="s">
        <v>111</v>
      </c>
      <c r="H2" s="493" t="s">
        <v>158</v>
      </c>
      <c r="I2" s="493"/>
    </row>
    <row r="3" spans="1:113" ht="12.5" customHeight="1" thickBot="1">
      <c r="B3" s="127"/>
    </row>
    <row r="4" spans="1:113" s="198" customFormat="1" ht="20" customHeight="1" thickTop="1" thickBot="1">
      <c r="A4" s="47"/>
      <c r="B4" s="196" t="s">
        <v>145</v>
      </c>
      <c r="C4" s="200">
        <v>8</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11</v>
      </c>
      <c r="D8" s="211">
        <v>6.1</v>
      </c>
      <c r="E8" s="211">
        <v>0.1</v>
      </c>
      <c r="F8" s="211">
        <v>1</v>
      </c>
      <c r="G8" s="13">
        <v>500000</v>
      </c>
      <c r="H8" s="213" t="s">
        <v>92</v>
      </c>
      <c r="I8" s="214" t="s">
        <v>92</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17">
        <v>4</v>
      </c>
      <c r="D9" s="217">
        <v>2.8</v>
      </c>
      <c r="E9" s="217">
        <v>0.4</v>
      </c>
      <c r="F9" s="217">
        <v>0.8</v>
      </c>
      <c r="G9" s="17">
        <v>220000</v>
      </c>
      <c r="H9" s="243" t="s">
        <v>92</v>
      </c>
      <c r="I9" s="221" t="s">
        <v>92</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4">
        <v>0</v>
      </c>
      <c r="D10" s="225"/>
      <c r="E10" s="225"/>
      <c r="F10" s="225"/>
      <c r="G10" s="224"/>
      <c r="H10" s="232"/>
      <c r="I10" s="233"/>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17">
        <v>6</v>
      </c>
      <c r="D11" s="217">
        <v>2.5</v>
      </c>
      <c r="E11" s="217">
        <v>0.1</v>
      </c>
      <c r="F11" s="217">
        <v>1</v>
      </c>
      <c r="G11" s="17">
        <v>280000</v>
      </c>
      <c r="H11" s="243" t="s">
        <v>92</v>
      </c>
      <c r="I11" s="221" t="s">
        <v>92</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4">
        <v>0</v>
      </c>
      <c r="D12" s="225"/>
      <c r="E12" s="225"/>
      <c r="F12" s="225"/>
      <c r="G12" s="224"/>
      <c r="H12" s="232"/>
      <c r="I12" s="233"/>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1</v>
      </c>
      <c r="D13" s="236">
        <v>0.8</v>
      </c>
      <c r="E13" s="236">
        <v>0.8</v>
      </c>
      <c r="F13" s="236">
        <v>0.8</v>
      </c>
      <c r="G13" s="244" t="s">
        <v>92</v>
      </c>
      <c r="H13" s="244" t="s">
        <v>92</v>
      </c>
      <c r="I13" s="237" t="s">
        <v>92</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130000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171</v>
      </c>
      <c r="G16" s="239">
        <f>G15/40</f>
        <v>3250</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1:113" s="47" customFormat="1" ht="20" customHeight="1" thickTop="1">
      <c r="B17" s="659" t="s">
        <v>281</v>
      </c>
      <c r="C17" s="659"/>
      <c r="D17" s="659"/>
      <c r="E17" s="659"/>
      <c r="F17" s="659"/>
      <c r="G17" s="659"/>
      <c r="H17" s="659"/>
      <c r="I17" s="659"/>
      <c r="J17" s="189"/>
      <c r="K17" s="189"/>
      <c r="L17" s="189"/>
      <c r="M17" s="189"/>
      <c r="N17" s="189"/>
      <c r="O17" s="189"/>
      <c r="P17" s="189"/>
      <c r="Q17" s="189"/>
      <c r="R17" s="189"/>
      <c r="S17" s="189"/>
      <c r="T17" s="189"/>
      <c r="U17" s="189"/>
      <c r="V17" s="189"/>
      <c r="W17" s="189"/>
      <c r="X17" s="189"/>
      <c r="Y17" s="189"/>
      <c r="Z17" s="189"/>
      <c r="AA17" s="189"/>
      <c r="AB17" s="189"/>
      <c r="AC17" s="189"/>
      <c r="AD17" s="189"/>
      <c r="AE17" s="189"/>
      <c r="AF17" s="334"/>
      <c r="AG17" s="189"/>
      <c r="AH17" s="189"/>
      <c r="AI17" s="189"/>
      <c r="AJ17" s="189"/>
      <c r="AK17" s="189"/>
      <c r="AL17" s="189"/>
      <c r="AM17" s="189"/>
      <c r="AN17" s="189"/>
      <c r="AO17" s="189"/>
      <c r="AP17" s="189"/>
      <c r="AQ17" s="189"/>
      <c r="AR17" s="189"/>
      <c r="AS17" s="189"/>
      <c r="AT17" s="189"/>
      <c r="AU17" s="189"/>
      <c r="AV17" s="189"/>
      <c r="AW17" s="189"/>
      <c r="AX17" s="189"/>
      <c r="AY17" s="189"/>
      <c r="AZ17" s="189"/>
      <c r="BA17" s="189"/>
      <c r="BB17" s="189"/>
      <c r="BC17" s="189"/>
      <c r="BD17" s="189"/>
      <c r="BE17" s="189"/>
      <c r="BF17" s="189"/>
      <c r="BG17" s="189"/>
      <c r="BH17" s="189"/>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89"/>
      <c r="CJ17" s="189"/>
      <c r="CK17" s="189"/>
      <c r="CL17" s="189"/>
      <c r="CM17" s="189"/>
      <c r="CN17" s="189"/>
      <c r="CO17" s="189"/>
      <c r="CP17" s="189"/>
      <c r="CQ17" s="189"/>
      <c r="CR17" s="189"/>
      <c r="CS17" s="189"/>
      <c r="CT17" s="189"/>
      <c r="CU17" s="189"/>
      <c r="CV17" s="189"/>
      <c r="CW17" s="189"/>
      <c r="CX17" s="189"/>
      <c r="CY17" s="189"/>
      <c r="CZ17" s="189"/>
      <c r="DA17" s="189"/>
      <c r="DB17" s="189"/>
      <c r="DC17" s="189"/>
      <c r="DD17" s="189"/>
      <c r="DE17" s="189"/>
      <c r="DF17" s="189"/>
      <c r="DG17" s="189"/>
      <c r="DH17" s="189"/>
      <c r="DI17" s="189"/>
    </row>
    <row r="18" spans="1:113">
      <c r="A18" s="337"/>
      <c r="B18" s="337"/>
      <c r="C18" s="337"/>
      <c r="D18" s="337"/>
      <c r="E18" s="337"/>
      <c r="F18" s="337"/>
      <c r="G18" s="337"/>
      <c r="H18" s="337"/>
      <c r="I18" s="337"/>
      <c r="AF18" s="295"/>
    </row>
    <row r="19" spans="1:113">
      <c r="AF19" s="295"/>
    </row>
    <row r="20" spans="1:113" ht="20" customHeight="1">
      <c r="B20" s="127" t="s">
        <v>296</v>
      </c>
      <c r="AF20" s="295"/>
    </row>
    <row r="21" spans="1:113" ht="14" thickBot="1"/>
    <row r="22" spans="1:113" ht="30" customHeight="1" thickTop="1" thickBot="1">
      <c r="B22" s="4" t="s">
        <v>173</v>
      </c>
      <c r="C22" s="650" t="s">
        <v>146</v>
      </c>
      <c r="D22" s="650"/>
      <c r="E22" s="651"/>
      <c r="F22" s="6" t="s">
        <v>174</v>
      </c>
      <c r="G22" s="7" t="s">
        <v>175</v>
      </c>
    </row>
    <row r="23" spans="1:113" ht="20" customHeight="1">
      <c r="B23" s="11" t="s">
        <v>4</v>
      </c>
      <c r="C23" s="517" t="s">
        <v>179</v>
      </c>
      <c r="D23" s="517"/>
      <c r="E23" s="518"/>
      <c r="F23" s="327">
        <v>256</v>
      </c>
      <c r="G23" s="328">
        <v>9558.9240560767721</v>
      </c>
    </row>
    <row r="24" spans="1:113" ht="20" customHeight="1">
      <c r="B24" s="506" t="s">
        <v>4</v>
      </c>
      <c r="C24" s="515" t="s">
        <v>180</v>
      </c>
      <c r="D24" s="515"/>
      <c r="E24" s="516"/>
      <c r="F24" s="218">
        <v>148</v>
      </c>
      <c r="G24" s="329">
        <v>5954.2096408455845</v>
      </c>
    </row>
    <row r="25" spans="1:113" ht="20" customHeight="1">
      <c r="B25" s="506"/>
      <c r="C25" s="515" t="s">
        <v>153</v>
      </c>
      <c r="D25" s="515"/>
      <c r="E25" s="516"/>
      <c r="F25" s="218">
        <v>71</v>
      </c>
      <c r="G25" s="329">
        <v>3604.7144152311885</v>
      </c>
      <c r="M25" s="315"/>
      <c r="N25" s="315"/>
      <c r="O25" s="315"/>
      <c r="P25" s="315"/>
      <c r="Q25" s="315"/>
      <c r="R25" s="315"/>
      <c r="S25" s="315"/>
    </row>
    <row r="26" spans="1:113" ht="20" customHeight="1">
      <c r="B26" s="507"/>
      <c r="C26" s="513" t="s">
        <v>154</v>
      </c>
      <c r="D26" s="513"/>
      <c r="E26" s="514"/>
      <c r="F26" s="330">
        <v>37</v>
      </c>
      <c r="G26" s="194" t="s">
        <v>92</v>
      </c>
      <c r="L26" s="189"/>
      <c r="M26" s="316"/>
      <c r="N26" s="317"/>
      <c r="O26" s="317"/>
      <c r="P26" s="317"/>
      <c r="Q26" s="317"/>
      <c r="R26" s="318"/>
      <c r="S26" s="318"/>
    </row>
    <row r="27" spans="1:113" ht="20" customHeight="1">
      <c r="B27" s="508" t="s">
        <v>176</v>
      </c>
      <c r="C27" s="499" t="s">
        <v>180</v>
      </c>
      <c r="D27" s="499"/>
      <c r="E27" s="500"/>
      <c r="F27" s="331">
        <v>96</v>
      </c>
      <c r="G27" s="195">
        <v>3862.190037305244</v>
      </c>
      <c r="L27" s="319"/>
      <c r="M27" s="320"/>
      <c r="N27" s="321"/>
      <c r="R27" s="322"/>
      <c r="S27" s="322"/>
    </row>
    <row r="28" spans="1:113" ht="20" customHeight="1">
      <c r="B28" s="509"/>
      <c r="C28" s="497" t="s">
        <v>153</v>
      </c>
      <c r="D28" s="497"/>
      <c r="E28" s="498"/>
      <c r="F28" s="331">
        <v>38</v>
      </c>
      <c r="G28" s="195">
        <v>1929.2837715321853</v>
      </c>
      <c r="L28" s="189"/>
      <c r="M28" s="320"/>
      <c r="N28" s="323"/>
      <c r="O28" s="317"/>
      <c r="P28" s="317"/>
      <c r="Q28" s="317"/>
      <c r="R28" s="318"/>
      <c r="S28" s="318"/>
    </row>
    <row r="29" spans="1:113" ht="20" customHeight="1">
      <c r="B29" s="510"/>
      <c r="C29" s="501" t="s">
        <v>154</v>
      </c>
      <c r="D29" s="501"/>
      <c r="E29" s="502"/>
      <c r="F29" s="332">
        <v>24</v>
      </c>
      <c r="G29" s="400" t="s">
        <v>92</v>
      </c>
      <c r="L29" s="319"/>
      <c r="M29" s="320"/>
      <c r="N29" s="321"/>
      <c r="O29" s="321"/>
      <c r="P29" s="321"/>
      <c r="Q29" s="321"/>
      <c r="R29" s="324"/>
      <c r="S29" s="324"/>
    </row>
    <row r="30" spans="1:113" ht="20" customHeight="1">
      <c r="B30" s="657" t="s">
        <v>177</v>
      </c>
      <c r="C30" s="499" t="s">
        <v>180</v>
      </c>
      <c r="D30" s="499"/>
      <c r="E30" s="500"/>
      <c r="F30" s="331">
        <v>0</v>
      </c>
      <c r="G30" s="195">
        <v>0</v>
      </c>
      <c r="L30" s="189"/>
      <c r="M30" s="320"/>
      <c r="N30" s="317"/>
      <c r="O30" s="317"/>
      <c r="P30" s="317"/>
      <c r="Q30" s="317"/>
      <c r="R30" s="318"/>
      <c r="S30" s="318"/>
    </row>
    <row r="31" spans="1:113" ht="20" customHeight="1">
      <c r="B31" s="509"/>
      <c r="C31" s="497" t="s">
        <v>153</v>
      </c>
      <c r="D31" s="497"/>
      <c r="E31" s="498"/>
      <c r="F31" s="331">
        <v>12</v>
      </c>
      <c r="G31" s="195">
        <v>609.24750679963745</v>
      </c>
      <c r="L31" s="319"/>
      <c r="M31" s="320"/>
      <c r="N31" s="317"/>
      <c r="O31" s="317"/>
      <c r="P31" s="317"/>
      <c r="Q31" s="317"/>
      <c r="R31" s="316"/>
      <c r="S31" s="316"/>
    </row>
    <row r="32" spans="1:113" ht="20" customHeight="1">
      <c r="B32" s="510"/>
      <c r="C32" s="501" t="s">
        <v>154</v>
      </c>
      <c r="D32" s="501"/>
      <c r="E32" s="502"/>
      <c r="F32" s="332">
        <v>0</v>
      </c>
      <c r="G32" s="400" t="s">
        <v>92</v>
      </c>
      <c r="L32" s="189"/>
      <c r="M32" s="316"/>
      <c r="N32" s="317"/>
      <c r="O32" s="302"/>
      <c r="P32" s="302"/>
      <c r="Q32" s="187"/>
      <c r="R32" s="187"/>
      <c r="S32" s="187"/>
    </row>
    <row r="33" spans="2:9" ht="20" customHeight="1">
      <c r="B33" s="657" t="s">
        <v>178</v>
      </c>
      <c r="C33" s="499" t="s">
        <v>180</v>
      </c>
      <c r="D33" s="499"/>
      <c r="E33" s="500"/>
      <c r="F33" s="331">
        <v>52</v>
      </c>
      <c r="G33" s="195">
        <v>2092.0196035403405</v>
      </c>
    </row>
    <row r="34" spans="2:9" ht="20" customHeight="1">
      <c r="B34" s="503"/>
      <c r="C34" s="497" t="s">
        <v>153</v>
      </c>
      <c r="D34" s="497"/>
      <c r="E34" s="498"/>
      <c r="F34" s="331">
        <v>21</v>
      </c>
      <c r="G34" s="195">
        <v>1066.1831368993655</v>
      </c>
    </row>
    <row r="35" spans="2:9" ht="20" customHeight="1" thickBot="1">
      <c r="B35" s="504"/>
      <c r="C35" s="495" t="s">
        <v>154</v>
      </c>
      <c r="D35" s="495"/>
      <c r="E35" s="496"/>
      <c r="F35" s="333">
        <v>13</v>
      </c>
      <c r="G35" s="400" t="s">
        <v>92</v>
      </c>
    </row>
    <row r="36" spans="2:9" ht="29.5" customHeight="1" thickTop="1">
      <c r="B36" s="658" t="s">
        <v>282</v>
      </c>
      <c r="C36" s="658"/>
      <c r="D36" s="658"/>
      <c r="E36" s="658"/>
      <c r="F36" s="658"/>
      <c r="G36" s="658"/>
    </row>
    <row r="37" spans="2:9">
      <c r="B37" s="337"/>
      <c r="C37" s="337"/>
      <c r="D37" s="337"/>
      <c r="E37" s="337"/>
      <c r="F37" s="337"/>
      <c r="G37" s="337"/>
      <c r="H37" s="337"/>
      <c r="I37" s="337"/>
    </row>
    <row r="38" spans="2:9">
      <c r="B38" s="337"/>
      <c r="C38" s="337"/>
      <c r="D38" s="337"/>
      <c r="E38" s="337"/>
      <c r="F38" s="337"/>
      <c r="G38" s="337"/>
      <c r="H38" s="337"/>
      <c r="I38" s="337"/>
    </row>
  </sheetData>
  <mergeCells count="31">
    <mergeCell ref="B36:G36"/>
    <mergeCell ref="B17:I17"/>
    <mergeCell ref="H2:I2"/>
    <mergeCell ref="B30:B32"/>
    <mergeCell ref="C30:E30"/>
    <mergeCell ref="C31:E31"/>
    <mergeCell ref="C32:E32"/>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C23:E23"/>
    <mergeCell ref="D6:F6"/>
    <mergeCell ref="H6:I6"/>
    <mergeCell ref="N6:P6"/>
    <mergeCell ref="R6:S6"/>
    <mergeCell ref="X6:Z6"/>
    <mergeCell ref="AB6:AC6"/>
  </mergeCells>
  <hyperlinks>
    <hyperlink ref="G2" location="OTAF!B2" display="  OTAF &gt;&gt;" xr:uid="{00000000-0004-0000-0D00-000000000000}"/>
    <hyperlink ref="F2" location="OMP!B2" display="&lt;&lt; OMP  " xr:uid="{00000000-0004-0000-0D00-000001000000}"/>
    <hyperlink ref="H2:I2" location="Aperçu!A1" display="retour à l'aperçu" xr:uid="{00000000-0004-0000-0D00-000002000000}"/>
  </hyperlink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163</v>
      </c>
      <c r="F2" s="338" t="s">
        <v>110</v>
      </c>
      <c r="G2" s="335" t="s">
        <v>109</v>
      </c>
      <c r="H2" s="493" t="s">
        <v>158</v>
      </c>
      <c r="I2" s="493"/>
    </row>
    <row r="3" spans="1:113" ht="12.5" customHeight="1" thickBot="1">
      <c r="B3" s="127"/>
    </row>
    <row r="4" spans="1:113" s="198" customFormat="1" ht="20" customHeight="1" thickTop="1" thickBot="1">
      <c r="A4" s="47"/>
      <c r="B4" s="196" t="s">
        <v>145</v>
      </c>
      <c r="C4" s="200">
        <v>10</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11</v>
      </c>
      <c r="D8" s="211">
        <v>5.65</v>
      </c>
      <c r="E8" s="211">
        <v>0.12</v>
      </c>
      <c r="F8" s="211">
        <v>0.9</v>
      </c>
      <c r="G8" s="13">
        <v>676643.39424684376</v>
      </c>
      <c r="H8" s="13">
        <v>96385.542168674699</v>
      </c>
      <c r="I8" s="14">
        <v>131325.30120481929</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17">
        <v>9</v>
      </c>
      <c r="D9" s="217">
        <v>5.33</v>
      </c>
      <c r="E9" s="217">
        <v>0.12</v>
      </c>
      <c r="F9" s="217">
        <v>0.9</v>
      </c>
      <c r="G9" s="17">
        <v>645384.44687842275</v>
      </c>
      <c r="H9" s="17">
        <v>96385.542168674699</v>
      </c>
      <c r="I9" s="18">
        <v>131325.30120481929</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4">
        <v>0</v>
      </c>
      <c r="D10" s="225"/>
      <c r="E10" s="225"/>
      <c r="F10" s="225"/>
      <c r="G10" s="224"/>
      <c r="H10" s="224"/>
      <c r="I10" s="226"/>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17">
        <v>2</v>
      </c>
      <c r="D11" s="217">
        <v>0.32</v>
      </c>
      <c r="E11" s="217">
        <v>0.16</v>
      </c>
      <c r="F11" s="217">
        <v>0.16</v>
      </c>
      <c r="G11" s="17">
        <v>31258.947368421053</v>
      </c>
      <c r="H11" s="17">
        <v>97368.421052631573</v>
      </c>
      <c r="I11" s="18">
        <v>98000</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4">
        <v>0</v>
      </c>
      <c r="D12" s="225"/>
      <c r="E12" s="225"/>
      <c r="F12" s="225"/>
      <c r="G12" s="224"/>
      <c r="H12" s="224"/>
      <c r="I12" s="226"/>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0</v>
      </c>
      <c r="D13" s="236"/>
      <c r="E13" s="236"/>
      <c r="F13" s="236"/>
      <c r="G13" s="45"/>
      <c r="H13" s="45"/>
      <c r="I13" s="46"/>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112000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172</v>
      </c>
      <c r="G16" s="239">
        <f>G15/45</f>
        <v>2488.8888888888887</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297</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239</v>
      </c>
      <c r="G23" s="14">
        <v>15641</v>
      </c>
    </row>
    <row r="24" spans="2:32" ht="20" customHeight="1">
      <c r="B24" s="506" t="s">
        <v>4</v>
      </c>
      <c r="C24" s="515" t="s">
        <v>180</v>
      </c>
      <c r="D24" s="515"/>
      <c r="E24" s="516"/>
      <c r="F24" s="17">
        <v>225</v>
      </c>
      <c r="G24" s="18">
        <v>14946.416143100078</v>
      </c>
    </row>
    <row r="25" spans="2:32" ht="20" customHeight="1">
      <c r="B25" s="506"/>
      <c r="C25" s="515" t="s">
        <v>153</v>
      </c>
      <c r="D25" s="515"/>
      <c r="E25" s="516"/>
      <c r="F25" s="17">
        <v>14</v>
      </c>
      <c r="G25" s="18">
        <v>694.64327485380113</v>
      </c>
      <c r="M25" s="315"/>
      <c r="N25" s="315"/>
      <c r="O25" s="315"/>
      <c r="P25" s="315"/>
      <c r="Q25" s="315"/>
      <c r="R25" s="315"/>
      <c r="S25" s="315"/>
    </row>
    <row r="26" spans="2:32" ht="20" customHeight="1">
      <c r="B26" s="507"/>
      <c r="C26" s="513" t="s">
        <v>154</v>
      </c>
      <c r="D26" s="513"/>
      <c r="E26" s="514"/>
      <c r="F26" s="20">
        <v>0</v>
      </c>
      <c r="G26" s="21">
        <v>0</v>
      </c>
      <c r="L26" s="189"/>
      <c r="M26" s="316"/>
      <c r="N26" s="317"/>
      <c r="O26" s="317"/>
      <c r="P26" s="317"/>
      <c r="Q26" s="317"/>
      <c r="R26" s="318"/>
      <c r="S26" s="318"/>
    </row>
    <row r="27" spans="2:32" ht="20" customHeight="1">
      <c r="B27" s="508" t="s">
        <v>176</v>
      </c>
      <c r="C27" s="499" t="s">
        <v>180</v>
      </c>
      <c r="D27" s="499"/>
      <c r="E27" s="500"/>
      <c r="F27" s="170">
        <v>157</v>
      </c>
      <c r="G27" s="171">
        <v>10314.246585030354</v>
      </c>
      <c r="L27" s="319"/>
      <c r="M27" s="320"/>
      <c r="N27" s="321"/>
      <c r="R27" s="322"/>
      <c r="S27" s="322"/>
    </row>
    <row r="28" spans="2:32" ht="20" customHeight="1">
      <c r="B28" s="509"/>
      <c r="C28" s="497" t="s">
        <v>153</v>
      </c>
      <c r="D28" s="497"/>
      <c r="E28" s="498"/>
      <c r="F28" s="170">
        <v>14</v>
      </c>
      <c r="G28" s="171">
        <v>694.64327485380113</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28</v>
      </c>
      <c r="G30" s="171">
        <v>1896.8910649124973</v>
      </c>
      <c r="L30" s="189"/>
      <c r="M30" s="320"/>
      <c r="N30" s="317"/>
      <c r="O30" s="317"/>
      <c r="P30" s="317"/>
      <c r="Q30" s="317"/>
      <c r="R30" s="318"/>
      <c r="S30" s="318"/>
    </row>
    <row r="31" spans="2:32" ht="20" customHeight="1">
      <c r="B31" s="509"/>
      <c r="C31" s="497" t="s">
        <v>153</v>
      </c>
      <c r="D31" s="497"/>
      <c r="E31" s="498"/>
      <c r="F31" s="170">
        <v>0</v>
      </c>
      <c r="G31" s="171">
        <v>0</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40</v>
      </c>
      <c r="G33" s="171">
        <v>2735.278493157226</v>
      </c>
    </row>
    <row r="34" spans="2:7" ht="20" customHeight="1">
      <c r="B34" s="503"/>
      <c r="C34" s="497" t="s">
        <v>153</v>
      </c>
      <c r="D34" s="497"/>
      <c r="E34" s="498"/>
      <c r="F34" s="170">
        <v>0</v>
      </c>
      <c r="G34" s="171">
        <v>0</v>
      </c>
    </row>
    <row r="35" spans="2:7" ht="20" customHeight="1" thickBot="1">
      <c r="B35" s="504"/>
      <c r="C35" s="495" t="s">
        <v>154</v>
      </c>
      <c r="D35" s="495"/>
      <c r="E35" s="496"/>
      <c r="F35" s="174">
        <v>0</v>
      </c>
      <c r="G35" s="175">
        <v>0</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UNIS!B2" display="  UNIS &gt;&gt;" xr:uid="{00000000-0004-0000-0E00-000000000000}"/>
    <hyperlink ref="F2" location="TAFF!B2" display="&lt;&lt; TAFF  " xr:uid="{00000000-0004-0000-0E00-000001000000}"/>
    <hyperlink ref="H2:I2" location="Aperçu!A1" display="retour à l'aperçu" xr:uid="{00000000-0004-0000-0E00-000002000000}"/>
  </hyperlinks>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7" tint="0.59999389629810485"/>
  </sheetPr>
  <dimension ref="A1:DJ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1.6640625" style="185" customWidth="1"/>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164</v>
      </c>
      <c r="F2" s="338" t="s">
        <v>108</v>
      </c>
      <c r="G2" s="335" t="s">
        <v>107</v>
      </c>
      <c r="H2" s="493" t="s">
        <v>158</v>
      </c>
      <c r="I2" s="493"/>
    </row>
    <row r="3" spans="1:113" ht="12.5" customHeight="1" thickBot="1">
      <c r="B3" s="127"/>
    </row>
    <row r="4" spans="1:113" s="198" customFormat="1" ht="20" customHeight="1" thickTop="1" thickBot="1">
      <c r="A4" s="47"/>
      <c r="B4" s="196" t="s">
        <v>145</v>
      </c>
      <c r="C4" s="200">
        <v>4</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1"/>
      <c r="L5" s="295"/>
      <c r="V5" s="295"/>
      <c r="AF5" s="295"/>
      <c r="AP5" s="295"/>
    </row>
    <row r="6" spans="1:113" s="205" customFormat="1" ht="37.5" customHeight="1" thickTop="1">
      <c r="A6" s="202"/>
      <c r="B6" s="203"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206"/>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210" t="s">
        <v>4</v>
      </c>
      <c r="C8" s="13">
        <v>7</v>
      </c>
      <c r="D8" s="211">
        <v>1.32</v>
      </c>
      <c r="E8" s="211">
        <v>2.5000000000000001E-2</v>
      </c>
      <c r="F8" s="211">
        <v>0.23300000000000001</v>
      </c>
      <c r="G8" s="13">
        <v>139127.4</v>
      </c>
      <c r="H8" s="13">
        <v>44800</v>
      </c>
      <c r="I8" s="14">
        <v>190000</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216" t="s">
        <v>151</v>
      </c>
      <c r="C9" s="17">
        <v>0</v>
      </c>
      <c r="D9" s="217"/>
      <c r="E9" s="217"/>
      <c r="F9" s="217"/>
      <c r="G9" s="17"/>
      <c r="H9" s="17"/>
      <c r="I9" s="18"/>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223" t="s">
        <v>152</v>
      </c>
      <c r="C10" s="224">
        <v>0</v>
      </c>
      <c r="D10" s="225"/>
      <c r="E10" s="225"/>
      <c r="F10" s="225"/>
      <c r="G10" s="224"/>
      <c r="H10" s="224"/>
      <c r="I10" s="226"/>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216" t="s">
        <v>153</v>
      </c>
      <c r="C11" s="17">
        <v>6</v>
      </c>
      <c r="D11" s="217">
        <v>1.29</v>
      </c>
      <c r="E11" s="217">
        <v>0.155</v>
      </c>
      <c r="F11" s="217">
        <v>0.23300000000000001</v>
      </c>
      <c r="G11" s="17">
        <v>135452.40000000002</v>
      </c>
      <c r="H11" s="17">
        <v>44800</v>
      </c>
      <c r="I11" s="18">
        <v>190000</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223" t="s">
        <v>152</v>
      </c>
      <c r="C12" s="224">
        <v>2</v>
      </c>
      <c r="D12" s="225">
        <v>0.47</v>
      </c>
      <c r="E12" s="225">
        <v>0.23300000000000001</v>
      </c>
      <c r="F12" s="225">
        <v>0.23300000000000001</v>
      </c>
      <c r="G12" s="224">
        <v>20877</v>
      </c>
      <c r="H12" s="224">
        <v>44800</v>
      </c>
      <c r="I12" s="226">
        <v>44800</v>
      </c>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235" t="s">
        <v>154</v>
      </c>
      <c r="C13" s="45">
        <v>1</v>
      </c>
      <c r="D13" s="236">
        <v>0.03</v>
      </c>
      <c r="E13" s="236">
        <v>2.5000000000000001E-2</v>
      </c>
      <c r="F13" s="236">
        <v>2.5000000000000001E-2</v>
      </c>
      <c r="G13" s="45">
        <v>3675</v>
      </c>
      <c r="H13" s="45">
        <v>147000</v>
      </c>
      <c r="I13" s="46">
        <v>147000</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row r="15" spans="1:113" s="49" customFormat="1" ht="20" customHeight="1" thickTop="1">
      <c r="A15"/>
      <c r="B15" s="48" t="s">
        <v>155</v>
      </c>
      <c r="G15" s="52">
        <v>13176.470588235294</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10" t="s">
        <v>167</v>
      </c>
      <c r="G16" s="239">
        <f>G15/44</f>
        <v>299.4652406417112</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114" ht="14" thickTop="1">
      <c r="AF17" s="295"/>
    </row>
    <row r="18" spans="2:114">
      <c r="AF18" s="295"/>
    </row>
    <row r="19" spans="2:114">
      <c r="AF19" s="295"/>
    </row>
    <row r="20" spans="2:114" ht="20" customHeight="1">
      <c r="B20" s="127" t="s">
        <v>298</v>
      </c>
      <c r="AF20" s="295"/>
    </row>
    <row r="21" spans="2:114" ht="14" thickBot="1">
      <c r="F21" s="530" t="s">
        <v>118</v>
      </c>
      <c r="G21" s="530"/>
      <c r="H21" s="530" t="s">
        <v>91</v>
      </c>
      <c r="I21" s="530"/>
      <c r="J21" s="530" t="s">
        <v>84</v>
      </c>
      <c r="K21" s="530"/>
      <c r="DJ21" s="185"/>
    </row>
    <row r="22" spans="2:114" ht="30" customHeight="1" thickTop="1" thickBot="1">
      <c r="B22" s="4" t="s">
        <v>173</v>
      </c>
      <c r="C22" s="650" t="s">
        <v>146</v>
      </c>
      <c r="D22" s="650"/>
      <c r="E22" s="651"/>
      <c r="F22" s="6" t="s">
        <v>174</v>
      </c>
      <c r="G22" s="7" t="s">
        <v>175</v>
      </c>
      <c r="H22" s="6" t="s">
        <v>174</v>
      </c>
      <c r="I22" s="7" t="s">
        <v>175</v>
      </c>
      <c r="J22" s="6" t="s">
        <v>174</v>
      </c>
      <c r="K22" s="7" t="s">
        <v>175</v>
      </c>
      <c r="DJ22" s="185"/>
    </row>
    <row r="23" spans="2:114" ht="20" customHeight="1">
      <c r="B23" s="11" t="s">
        <v>4</v>
      </c>
      <c r="C23" s="517" t="s">
        <v>179</v>
      </c>
      <c r="D23" s="517"/>
      <c r="E23" s="518"/>
      <c r="F23" s="384">
        <v>57</v>
      </c>
      <c r="G23" s="385">
        <v>3378.5799172793713</v>
      </c>
      <c r="H23" s="370">
        <v>51</v>
      </c>
      <c r="I23" s="14">
        <v>3050.7833017676767</v>
      </c>
      <c r="J23" s="373">
        <v>6</v>
      </c>
      <c r="K23" s="292">
        <v>328</v>
      </c>
      <c r="DJ23" s="185"/>
    </row>
    <row r="24" spans="2:114" ht="20" customHeight="1">
      <c r="B24" s="506" t="s">
        <v>4</v>
      </c>
      <c r="C24" s="515" t="s">
        <v>180</v>
      </c>
      <c r="D24" s="515"/>
      <c r="E24" s="516"/>
      <c r="F24" s="374">
        <v>0</v>
      </c>
      <c r="G24" s="375">
        <v>0</v>
      </c>
      <c r="H24" s="371">
        <v>0</v>
      </c>
      <c r="I24" s="18">
        <v>0</v>
      </c>
      <c r="J24" s="17">
        <v>0</v>
      </c>
      <c r="K24" s="293">
        <v>0</v>
      </c>
      <c r="DJ24" s="185"/>
    </row>
    <row r="25" spans="2:114" ht="20" customHeight="1">
      <c r="B25" s="506"/>
      <c r="C25" s="515" t="s">
        <v>153</v>
      </c>
      <c r="D25" s="515"/>
      <c r="E25" s="516"/>
      <c r="F25" s="374">
        <v>56</v>
      </c>
      <c r="G25" s="375">
        <v>3278.3526445520988</v>
      </c>
      <c r="H25" s="371">
        <v>50</v>
      </c>
      <c r="I25" s="18">
        <v>2950.5560290404042</v>
      </c>
      <c r="J25" s="17">
        <v>6</v>
      </c>
      <c r="K25" s="293">
        <v>327.79661551169465</v>
      </c>
      <c r="N25" s="315"/>
      <c r="O25" s="315"/>
      <c r="P25" s="315"/>
      <c r="Q25" s="315"/>
      <c r="R25" s="315"/>
      <c r="S25" s="315"/>
      <c r="T25" s="315"/>
      <c r="DJ25" s="185"/>
    </row>
    <row r="26" spans="2:114" ht="20" customHeight="1">
      <c r="B26" s="507"/>
      <c r="C26" s="513" t="s">
        <v>154</v>
      </c>
      <c r="D26" s="513"/>
      <c r="E26" s="514"/>
      <c r="F26" s="376">
        <v>1</v>
      </c>
      <c r="G26" s="377">
        <v>100.22727272727273</v>
      </c>
      <c r="H26" s="372">
        <v>1</v>
      </c>
      <c r="I26" s="21">
        <v>100.22727272727273</v>
      </c>
      <c r="J26" s="20">
        <v>0</v>
      </c>
      <c r="K26" s="19">
        <v>0</v>
      </c>
      <c r="M26" s="189"/>
      <c r="N26" s="316"/>
      <c r="O26" s="317"/>
      <c r="P26" s="317"/>
      <c r="Q26" s="317"/>
      <c r="R26" s="317"/>
      <c r="S26" s="318"/>
      <c r="T26" s="318"/>
      <c r="DJ26" s="185"/>
    </row>
    <row r="27" spans="2:114" ht="20" customHeight="1">
      <c r="B27" s="508" t="s">
        <v>176</v>
      </c>
      <c r="C27" s="499" t="s">
        <v>180</v>
      </c>
      <c r="D27" s="499"/>
      <c r="E27" s="500"/>
      <c r="F27" s="378">
        <v>0</v>
      </c>
      <c r="G27" s="379">
        <v>0</v>
      </c>
      <c r="H27" s="325">
        <v>0</v>
      </c>
      <c r="I27" s="171">
        <v>0</v>
      </c>
      <c r="J27" s="170">
        <v>0</v>
      </c>
      <c r="K27" s="187">
        <v>0</v>
      </c>
      <c r="M27" s="319"/>
      <c r="N27" s="320"/>
      <c r="O27" s="321"/>
      <c r="S27" s="322"/>
      <c r="T27" s="322"/>
      <c r="DJ27" s="185"/>
    </row>
    <row r="28" spans="2:114" ht="20" customHeight="1">
      <c r="B28" s="509"/>
      <c r="C28" s="497" t="s">
        <v>153</v>
      </c>
      <c r="D28" s="497"/>
      <c r="E28" s="498"/>
      <c r="F28" s="378">
        <v>27</v>
      </c>
      <c r="G28" s="379">
        <v>1611.15625</v>
      </c>
      <c r="H28" s="325">
        <v>27</v>
      </c>
      <c r="I28" s="171">
        <v>1611.15625</v>
      </c>
      <c r="J28" s="170">
        <v>0</v>
      </c>
      <c r="K28" s="187">
        <v>0</v>
      </c>
      <c r="M28" s="189"/>
      <c r="N28" s="320"/>
      <c r="O28" s="323"/>
      <c r="P28" s="317"/>
      <c r="Q28" s="317"/>
      <c r="R28" s="317"/>
      <c r="S28" s="318"/>
      <c r="T28" s="318"/>
      <c r="DJ28" s="185"/>
    </row>
    <row r="29" spans="2:114" ht="20" customHeight="1">
      <c r="B29" s="510"/>
      <c r="C29" s="501" t="s">
        <v>154</v>
      </c>
      <c r="D29" s="501"/>
      <c r="E29" s="502"/>
      <c r="F29" s="380">
        <v>0</v>
      </c>
      <c r="G29" s="381">
        <v>0</v>
      </c>
      <c r="H29" s="326">
        <v>0</v>
      </c>
      <c r="I29" s="173">
        <v>0</v>
      </c>
      <c r="J29" s="172">
        <v>0</v>
      </c>
      <c r="K29" s="368">
        <v>0</v>
      </c>
      <c r="M29" s="319"/>
      <c r="N29" s="320"/>
      <c r="O29" s="321"/>
      <c r="P29" s="321"/>
      <c r="Q29" s="321"/>
      <c r="R29" s="321"/>
      <c r="S29" s="324"/>
      <c r="T29" s="324"/>
      <c r="DJ29" s="185"/>
    </row>
    <row r="30" spans="2:114" ht="20" customHeight="1">
      <c r="B30" s="657" t="s">
        <v>177</v>
      </c>
      <c r="C30" s="499" t="s">
        <v>180</v>
      </c>
      <c r="D30" s="499"/>
      <c r="E30" s="500"/>
      <c r="F30" s="378">
        <v>0</v>
      </c>
      <c r="G30" s="379">
        <v>0</v>
      </c>
      <c r="H30" s="325">
        <v>0</v>
      </c>
      <c r="I30" s="171">
        <v>0</v>
      </c>
      <c r="J30" s="170">
        <v>0</v>
      </c>
      <c r="K30" s="187">
        <v>0</v>
      </c>
      <c r="M30" s="189"/>
      <c r="N30" s="320"/>
      <c r="O30" s="317"/>
      <c r="P30" s="317"/>
      <c r="Q30" s="317"/>
      <c r="R30" s="317"/>
      <c r="S30" s="318"/>
      <c r="T30" s="318"/>
      <c r="DJ30" s="185"/>
    </row>
    <row r="31" spans="2:114" ht="20" customHeight="1">
      <c r="B31" s="509"/>
      <c r="C31" s="497" t="s">
        <v>153</v>
      </c>
      <c r="D31" s="497"/>
      <c r="E31" s="498"/>
      <c r="F31" s="378">
        <v>6</v>
      </c>
      <c r="G31" s="379">
        <v>356.89693813131311</v>
      </c>
      <c r="H31" s="325">
        <v>2</v>
      </c>
      <c r="I31" s="171">
        <v>140.89693813131311</v>
      </c>
      <c r="J31" s="170">
        <v>4</v>
      </c>
      <c r="K31" s="187">
        <v>216</v>
      </c>
      <c r="M31" s="319"/>
      <c r="N31" s="320"/>
      <c r="O31" s="317"/>
      <c r="P31" s="317"/>
      <c r="Q31" s="317"/>
      <c r="R31" s="317"/>
      <c r="S31" s="316"/>
      <c r="T31" s="316"/>
      <c r="DJ31" s="185"/>
    </row>
    <row r="32" spans="2:114" ht="20" customHeight="1">
      <c r="B32" s="510"/>
      <c r="C32" s="501" t="s">
        <v>154</v>
      </c>
      <c r="D32" s="501"/>
      <c r="E32" s="502"/>
      <c r="F32" s="380">
        <v>0</v>
      </c>
      <c r="G32" s="381">
        <v>0</v>
      </c>
      <c r="H32" s="326">
        <v>0</v>
      </c>
      <c r="I32" s="173">
        <v>0</v>
      </c>
      <c r="J32" s="172">
        <v>0</v>
      </c>
      <c r="K32" s="368">
        <v>0</v>
      </c>
      <c r="M32" s="189"/>
      <c r="N32" s="316"/>
      <c r="O32" s="317"/>
      <c r="P32" s="302"/>
      <c r="Q32" s="302"/>
      <c r="R32" s="187"/>
      <c r="S32" s="187"/>
      <c r="T32" s="187"/>
      <c r="DJ32" s="185"/>
    </row>
    <row r="33" spans="2:114" ht="20" customHeight="1">
      <c r="B33" s="657" t="s">
        <v>178</v>
      </c>
      <c r="C33" s="499" t="s">
        <v>180</v>
      </c>
      <c r="D33" s="499"/>
      <c r="E33" s="500"/>
      <c r="F33" s="378">
        <v>0</v>
      </c>
      <c r="G33" s="379">
        <v>0</v>
      </c>
      <c r="H33" s="325">
        <v>0</v>
      </c>
      <c r="I33" s="171">
        <v>0</v>
      </c>
      <c r="J33" s="170">
        <v>0</v>
      </c>
      <c r="K33" s="187">
        <v>0</v>
      </c>
      <c r="DJ33" s="185"/>
    </row>
    <row r="34" spans="2:114" ht="20" customHeight="1">
      <c r="B34" s="503"/>
      <c r="C34" s="497" t="s">
        <v>153</v>
      </c>
      <c r="D34" s="497"/>
      <c r="E34" s="498"/>
      <c r="F34" s="378">
        <v>23</v>
      </c>
      <c r="G34" s="379">
        <v>1310.2994564207856</v>
      </c>
      <c r="H34" s="325">
        <v>21</v>
      </c>
      <c r="I34" s="171">
        <v>1198.502840909091</v>
      </c>
      <c r="J34" s="170">
        <v>2</v>
      </c>
      <c r="K34" s="187">
        <v>111.79661551169463</v>
      </c>
      <c r="DJ34" s="185"/>
    </row>
    <row r="35" spans="2:114" ht="20" customHeight="1" thickBot="1">
      <c r="B35" s="504"/>
      <c r="C35" s="495" t="s">
        <v>154</v>
      </c>
      <c r="D35" s="495"/>
      <c r="E35" s="496"/>
      <c r="F35" s="382">
        <v>1</v>
      </c>
      <c r="G35" s="383">
        <v>100.22727272727273</v>
      </c>
      <c r="H35" s="54">
        <v>1</v>
      </c>
      <c r="I35" s="175">
        <v>100.22727272727273</v>
      </c>
      <c r="J35" s="174">
        <v>0</v>
      </c>
      <c r="K35" s="369">
        <v>0</v>
      </c>
      <c r="DJ35" s="185"/>
    </row>
    <row r="36" spans="2:114" ht="14" thickTop="1">
      <c r="F36" s="178"/>
    </row>
  </sheetData>
  <mergeCells count="32">
    <mergeCell ref="H2:I2"/>
    <mergeCell ref="J21:K21"/>
    <mergeCell ref="H21:I21"/>
    <mergeCell ref="F21:G21"/>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CHUV!B2" display="  CHUV &gt;&gt;" xr:uid="{00000000-0004-0000-0F00-000000000000}"/>
    <hyperlink ref="F2" location="OTAF!B2" display="&lt;&lt; OTAF  " xr:uid="{00000000-0004-0000-0F00-000001000000}"/>
    <hyperlink ref="H2:I2" location="Aperçu!A1" display="retour à l'aperçu" xr:uid="{00000000-0004-0000-0F00-000002000000}"/>
  </hyperlink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165</v>
      </c>
      <c r="F2" s="338" t="s">
        <v>106</v>
      </c>
      <c r="G2" s="335" t="s">
        <v>105</v>
      </c>
      <c r="H2" s="493" t="s">
        <v>158</v>
      </c>
      <c r="I2" s="493"/>
    </row>
    <row r="3" spans="1:113" ht="12.5" customHeight="1" thickBot="1">
      <c r="B3" s="127"/>
    </row>
    <row r="4" spans="1:113" s="198" customFormat="1" ht="20" customHeight="1" thickTop="1" thickBot="1">
      <c r="A4" s="47"/>
      <c r="B4" s="411" t="s">
        <v>145</v>
      </c>
      <c r="C4" s="200">
        <v>16</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413"/>
      <c r="L5" s="295"/>
      <c r="V5" s="295"/>
      <c r="AF5" s="295"/>
      <c r="AP5" s="295"/>
    </row>
    <row r="6" spans="1:113" s="205" customFormat="1" ht="37.5" customHeight="1" thickTop="1">
      <c r="A6" s="202"/>
      <c r="B6" s="414"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415"/>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416" t="s">
        <v>4</v>
      </c>
      <c r="C8" s="13">
        <v>16</v>
      </c>
      <c r="D8" s="211">
        <v>11</v>
      </c>
      <c r="E8" s="211">
        <v>0.1</v>
      </c>
      <c r="F8" s="211">
        <v>1</v>
      </c>
      <c r="G8" s="13">
        <v>1268540.0274509804</v>
      </c>
      <c r="H8" s="13">
        <v>90151.42857142858</v>
      </c>
      <c r="I8" s="14">
        <v>307415</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417" t="s">
        <v>151</v>
      </c>
      <c r="C9" s="17">
        <v>11</v>
      </c>
      <c r="D9" s="217">
        <v>8</v>
      </c>
      <c r="E9" s="217">
        <v>0.4</v>
      </c>
      <c r="F9" s="217">
        <v>1</v>
      </c>
      <c r="G9" s="17">
        <v>825969.02745098039</v>
      </c>
      <c r="H9" s="17">
        <v>90151.42857142858</v>
      </c>
      <c r="I9" s="18">
        <v>143740</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418" t="s">
        <v>152</v>
      </c>
      <c r="C10" s="224">
        <v>1</v>
      </c>
      <c r="D10" s="225">
        <v>0.7</v>
      </c>
      <c r="E10" s="225">
        <v>0.7</v>
      </c>
      <c r="F10" s="225">
        <v>0.7</v>
      </c>
      <c r="G10" s="224">
        <v>67281</v>
      </c>
      <c r="H10" s="224">
        <v>96115.71428571429</v>
      </c>
      <c r="I10" s="226">
        <v>96115.71428571429</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417" t="s">
        <v>153</v>
      </c>
      <c r="C11" s="17">
        <v>5</v>
      </c>
      <c r="D11" s="217">
        <v>3</v>
      </c>
      <c r="E11" s="217">
        <v>0.1</v>
      </c>
      <c r="F11" s="217">
        <v>1</v>
      </c>
      <c r="G11" s="17">
        <v>442571</v>
      </c>
      <c r="H11" s="17">
        <v>112284.28571428572</v>
      </c>
      <c r="I11" s="18">
        <v>307415</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418" t="s">
        <v>152</v>
      </c>
      <c r="C12" s="224">
        <v>1</v>
      </c>
      <c r="D12" s="225">
        <v>1</v>
      </c>
      <c r="E12" s="225">
        <v>1</v>
      </c>
      <c r="F12" s="225">
        <v>1</v>
      </c>
      <c r="G12" s="224">
        <v>143740</v>
      </c>
      <c r="H12" s="224">
        <v>143740</v>
      </c>
      <c r="I12" s="226">
        <v>143740</v>
      </c>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419" t="s">
        <v>154</v>
      </c>
      <c r="C13" s="45">
        <v>0</v>
      </c>
      <c r="D13" s="236"/>
      <c r="E13" s="236"/>
      <c r="F13" s="236"/>
      <c r="G13" s="45"/>
      <c r="H13" s="45"/>
      <c r="I13" s="46"/>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c r="B14" s="412"/>
    </row>
    <row r="15" spans="1:113" s="49" customFormat="1" ht="20" customHeight="1" thickTop="1">
      <c r="A15"/>
      <c r="B15" s="420" t="s">
        <v>155</v>
      </c>
      <c r="G15" s="52">
        <v>164942</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21" t="s">
        <v>167</v>
      </c>
      <c r="G16" s="239">
        <f>G15/44</f>
        <v>3748.681818181818</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299</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453</v>
      </c>
      <c r="G23" s="14">
        <v>27757.668699692465</v>
      </c>
    </row>
    <row r="24" spans="2:32" ht="20" customHeight="1">
      <c r="B24" s="506" t="s">
        <v>4</v>
      </c>
      <c r="C24" s="515" t="s">
        <v>180</v>
      </c>
      <c r="D24" s="515"/>
      <c r="E24" s="516"/>
      <c r="F24" s="17">
        <v>330</v>
      </c>
      <c r="G24" s="18">
        <v>18081.016184871274</v>
      </c>
    </row>
    <row r="25" spans="2:32" ht="20" customHeight="1">
      <c r="B25" s="506"/>
      <c r="C25" s="515" t="s">
        <v>153</v>
      </c>
      <c r="D25" s="515"/>
      <c r="E25" s="516"/>
      <c r="F25" s="17">
        <v>123</v>
      </c>
      <c r="G25" s="18">
        <v>9676.6525148211895</v>
      </c>
      <c r="M25" s="315"/>
      <c r="N25" s="315"/>
      <c r="O25" s="315"/>
      <c r="P25" s="315"/>
      <c r="Q25" s="315"/>
      <c r="R25" s="315"/>
      <c r="S25" s="315"/>
    </row>
    <row r="26" spans="2:32" ht="20" customHeight="1">
      <c r="B26" s="507"/>
      <c r="C26" s="513" t="s">
        <v>154</v>
      </c>
      <c r="D26" s="513"/>
      <c r="E26" s="514"/>
      <c r="F26" s="20">
        <v>0</v>
      </c>
      <c r="G26" s="21">
        <v>0</v>
      </c>
      <c r="L26" s="189"/>
      <c r="M26" s="316"/>
      <c r="N26" s="317"/>
      <c r="O26" s="317"/>
      <c r="P26" s="317"/>
      <c r="Q26" s="317"/>
      <c r="R26" s="318"/>
      <c r="S26" s="318"/>
    </row>
    <row r="27" spans="2:32" ht="20" customHeight="1">
      <c r="B27" s="508" t="s">
        <v>176</v>
      </c>
      <c r="C27" s="499" t="s">
        <v>180</v>
      </c>
      <c r="D27" s="499"/>
      <c r="E27" s="500"/>
      <c r="F27" s="170">
        <v>203</v>
      </c>
      <c r="G27" s="171">
        <v>10948.613874895189</v>
      </c>
      <c r="L27" s="319"/>
      <c r="M27" s="320"/>
      <c r="N27" s="321"/>
      <c r="R27" s="322"/>
      <c r="S27" s="322"/>
    </row>
    <row r="28" spans="2:32" ht="20" customHeight="1">
      <c r="B28" s="509"/>
      <c r="C28" s="497" t="s">
        <v>153</v>
      </c>
      <c r="D28" s="497"/>
      <c r="E28" s="498"/>
      <c r="F28" s="170">
        <v>33</v>
      </c>
      <c r="G28" s="171">
        <v>2034.6712564543889</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12</v>
      </c>
      <c r="G30" s="171">
        <v>856.42787602003796</v>
      </c>
      <c r="L30" s="189"/>
      <c r="M30" s="320"/>
      <c r="N30" s="317"/>
      <c r="O30" s="317"/>
      <c r="P30" s="317"/>
      <c r="Q30" s="317"/>
      <c r="R30" s="318"/>
      <c r="S30" s="318"/>
    </row>
    <row r="31" spans="2:32" ht="20" customHeight="1">
      <c r="B31" s="509"/>
      <c r="C31" s="497" t="s">
        <v>153</v>
      </c>
      <c r="D31" s="497"/>
      <c r="E31" s="498"/>
      <c r="F31" s="170">
        <v>17</v>
      </c>
      <c r="G31" s="171">
        <v>1726.3775100401606</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115</v>
      </c>
      <c r="G33" s="171">
        <v>6275.9744339560484</v>
      </c>
    </row>
    <row r="34" spans="2:7" ht="20" customHeight="1">
      <c r="B34" s="503"/>
      <c r="C34" s="497" t="s">
        <v>153</v>
      </c>
      <c r="D34" s="497"/>
      <c r="E34" s="498"/>
      <c r="F34" s="170">
        <v>73</v>
      </c>
      <c r="G34" s="171">
        <v>5915.60374832664</v>
      </c>
    </row>
    <row r="35" spans="2:7" ht="20" customHeight="1" thickBot="1">
      <c r="B35" s="504"/>
      <c r="C35" s="495" t="s">
        <v>154</v>
      </c>
      <c r="D35" s="495"/>
      <c r="E35" s="496"/>
      <c r="F35" s="174">
        <v>0</v>
      </c>
      <c r="G35" s="175">
        <v>0</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G2" location="FIVTI!B2" display="  FIVTI &gt;&gt;" xr:uid="{00000000-0004-0000-1000-000000000000}"/>
    <hyperlink ref="F2" location="UNIS!B2" display="&lt;&lt; UNIS  " xr:uid="{00000000-0004-0000-1000-000001000000}"/>
    <hyperlink ref="H2:I2" location="Aperçu!A1" display="retour à l'aperçu" xr:uid="{00000000-0004-0000-1000-000002000000}"/>
  </hyperlinks>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7" tint="0.59999389629810485"/>
  </sheetPr>
  <dimension ref="A1:DI36"/>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187</v>
      </c>
      <c r="F2" s="338" t="s">
        <v>104</v>
      </c>
      <c r="G2" s="335" t="s">
        <v>103</v>
      </c>
      <c r="H2" s="493" t="s">
        <v>158</v>
      </c>
      <c r="I2" s="493"/>
    </row>
    <row r="3" spans="1:113" ht="12.5" customHeight="1" thickBot="1">
      <c r="B3" s="127"/>
    </row>
    <row r="4" spans="1:113" s="198" customFormat="1" ht="20" customHeight="1" thickTop="1" thickBot="1">
      <c r="A4" s="47"/>
      <c r="B4" s="411" t="s">
        <v>145</v>
      </c>
      <c r="C4" s="200">
        <v>15</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413"/>
      <c r="L5" s="295"/>
      <c r="V5" s="295"/>
      <c r="AF5" s="295"/>
      <c r="AP5" s="295"/>
    </row>
    <row r="6" spans="1:113" s="205" customFormat="1" ht="37.5" customHeight="1" thickTop="1">
      <c r="A6" s="202"/>
      <c r="B6" s="414"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415"/>
      <c r="C7" s="207"/>
      <c r="D7" s="207" t="s">
        <v>4</v>
      </c>
      <c r="E7" s="207" t="s">
        <v>96</v>
      </c>
      <c r="F7" s="207" t="s">
        <v>97</v>
      </c>
      <c r="G7" s="207" t="s">
        <v>4</v>
      </c>
      <c r="H7" s="207" t="s">
        <v>96</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416" t="s">
        <v>4</v>
      </c>
      <c r="C8" s="13">
        <v>29</v>
      </c>
      <c r="D8" s="211">
        <v>12.98</v>
      </c>
      <c r="E8" s="211">
        <v>0.1</v>
      </c>
      <c r="F8" s="211">
        <v>1</v>
      </c>
      <c r="G8" s="13">
        <v>1072466.8</v>
      </c>
      <c r="H8" s="13">
        <v>62402.399999999994</v>
      </c>
      <c r="I8" s="14">
        <v>215320</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417" t="s">
        <v>151</v>
      </c>
      <c r="C9" s="17">
        <v>26</v>
      </c>
      <c r="D9" s="217">
        <v>11.63</v>
      </c>
      <c r="E9" s="217">
        <v>0.14953271028037382</v>
      </c>
      <c r="F9" s="217">
        <v>1</v>
      </c>
      <c r="G9" s="17">
        <v>915934.8</v>
      </c>
      <c r="H9" s="17">
        <v>62402.399999999994</v>
      </c>
      <c r="I9" s="18">
        <v>149310</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418" t="s">
        <v>152</v>
      </c>
      <c r="C10" s="224">
        <v>14</v>
      </c>
      <c r="D10" s="225">
        <v>4.91</v>
      </c>
      <c r="E10" s="225">
        <v>0.14953271028037382</v>
      </c>
      <c r="F10" s="225">
        <v>0.8</v>
      </c>
      <c r="G10" s="224">
        <v>327470</v>
      </c>
      <c r="H10" s="224">
        <v>62402.399999999994</v>
      </c>
      <c r="I10" s="226">
        <v>88577.5</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417" t="s">
        <v>153</v>
      </c>
      <c r="C11" s="17">
        <v>2</v>
      </c>
      <c r="D11" s="217">
        <v>0.6</v>
      </c>
      <c r="E11" s="217">
        <v>0.1</v>
      </c>
      <c r="F11" s="217">
        <v>0.5</v>
      </c>
      <c r="G11" s="17">
        <v>73532</v>
      </c>
      <c r="H11" s="17">
        <v>104000</v>
      </c>
      <c r="I11" s="18">
        <v>215320</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418" t="s">
        <v>152</v>
      </c>
      <c r="C12" s="224">
        <v>0</v>
      </c>
      <c r="D12" s="225"/>
      <c r="E12" s="225"/>
      <c r="F12" s="225"/>
      <c r="G12" s="224"/>
      <c r="H12" s="224"/>
      <c r="I12" s="226"/>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419" t="s">
        <v>154</v>
      </c>
      <c r="C13" s="45">
        <v>1</v>
      </c>
      <c r="D13" s="236">
        <v>0.75</v>
      </c>
      <c r="E13" s="236">
        <v>0.75</v>
      </c>
      <c r="F13" s="236">
        <v>0.75</v>
      </c>
      <c r="G13" s="45">
        <v>83000</v>
      </c>
      <c r="H13" s="45">
        <v>110666.66666666667</v>
      </c>
      <c r="I13" s="46">
        <v>110666.66666666667</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c r="B14" s="412"/>
    </row>
    <row r="15" spans="1:113" s="49" customFormat="1" ht="20" customHeight="1" thickTop="1">
      <c r="A15"/>
      <c r="B15" s="420" t="s">
        <v>155</v>
      </c>
      <c r="G15" s="52">
        <v>310000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21" t="s">
        <v>168</v>
      </c>
      <c r="G16" s="239">
        <f>G15/47</f>
        <v>6595.744680851064</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14" thickTop="1">
      <c r="AF17" s="295"/>
    </row>
    <row r="18" spans="2:32">
      <c r="AF18" s="295"/>
    </row>
    <row r="19" spans="2:32">
      <c r="AF19" s="295"/>
    </row>
    <row r="20" spans="2:32" ht="20" customHeight="1">
      <c r="B20" s="127" t="s">
        <v>300</v>
      </c>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532.67499999999995</v>
      </c>
      <c r="G23" s="14">
        <v>21654.726233125646</v>
      </c>
    </row>
    <row r="24" spans="2:32" ht="20" customHeight="1">
      <c r="B24" s="506" t="s">
        <v>4</v>
      </c>
      <c r="C24" s="515" t="s">
        <v>180</v>
      </c>
      <c r="D24" s="515"/>
      <c r="E24" s="516"/>
      <c r="F24" s="17">
        <v>475.97500000000002</v>
      </c>
      <c r="G24" s="18">
        <v>18666.489473001038</v>
      </c>
    </row>
    <row r="25" spans="2:32" ht="20" customHeight="1">
      <c r="B25" s="506"/>
      <c r="C25" s="515" t="s">
        <v>153</v>
      </c>
      <c r="D25" s="515"/>
      <c r="E25" s="516"/>
      <c r="F25" s="17">
        <v>25.2</v>
      </c>
      <c r="G25" s="18">
        <v>1178.2679127725855</v>
      </c>
      <c r="M25" s="315"/>
      <c r="N25" s="315"/>
      <c r="O25" s="315"/>
      <c r="P25" s="315"/>
      <c r="Q25" s="315"/>
      <c r="R25" s="315"/>
      <c r="S25" s="315"/>
    </row>
    <row r="26" spans="2:32" ht="20" customHeight="1">
      <c r="B26" s="507"/>
      <c r="C26" s="513" t="s">
        <v>154</v>
      </c>
      <c r="D26" s="513"/>
      <c r="E26" s="514"/>
      <c r="F26" s="20">
        <v>31.5</v>
      </c>
      <c r="G26" s="21">
        <v>1809.968847352025</v>
      </c>
      <c r="L26" s="189"/>
      <c r="M26" s="316"/>
      <c r="N26" s="317"/>
      <c r="O26" s="317"/>
      <c r="P26" s="317"/>
      <c r="Q26" s="317"/>
      <c r="R26" s="318"/>
      <c r="S26" s="318"/>
    </row>
    <row r="27" spans="2:32" ht="20" customHeight="1">
      <c r="B27" s="508" t="s">
        <v>176</v>
      </c>
      <c r="C27" s="499" t="s">
        <v>180</v>
      </c>
      <c r="D27" s="499"/>
      <c r="E27" s="500"/>
      <c r="F27" s="170">
        <v>346.5</v>
      </c>
      <c r="G27" s="171">
        <v>12914.805062305297</v>
      </c>
      <c r="L27" s="319"/>
      <c r="M27" s="320"/>
      <c r="N27" s="321"/>
      <c r="R27" s="322"/>
      <c r="S27" s="322"/>
    </row>
    <row r="28" spans="2:32" ht="20" customHeight="1">
      <c r="B28" s="509"/>
      <c r="C28" s="497" t="s">
        <v>153</v>
      </c>
      <c r="D28" s="497"/>
      <c r="E28" s="498"/>
      <c r="F28" s="170">
        <v>7</v>
      </c>
      <c r="G28" s="171">
        <v>236.24091381100723</v>
      </c>
      <c r="L28" s="189"/>
      <c r="M28" s="320"/>
      <c r="N28" s="323"/>
      <c r="O28" s="317"/>
      <c r="P28" s="317"/>
      <c r="Q28" s="317"/>
      <c r="R28" s="318"/>
      <c r="S28" s="318"/>
    </row>
    <row r="29" spans="2:32" ht="20" customHeight="1">
      <c r="B29" s="510"/>
      <c r="C29" s="501" t="s">
        <v>154</v>
      </c>
      <c r="D29" s="501"/>
      <c r="E29" s="502"/>
      <c r="F29" s="172">
        <v>0</v>
      </c>
      <c r="G29" s="173">
        <v>0</v>
      </c>
      <c r="L29" s="319"/>
      <c r="M29" s="320"/>
      <c r="N29" s="321"/>
      <c r="O29" s="321"/>
      <c r="P29" s="321"/>
      <c r="Q29" s="321"/>
      <c r="R29" s="324"/>
      <c r="S29" s="324"/>
    </row>
    <row r="30" spans="2:32" ht="20" customHeight="1">
      <c r="B30" s="657" t="s">
        <v>177</v>
      </c>
      <c r="C30" s="499" t="s">
        <v>180</v>
      </c>
      <c r="D30" s="499"/>
      <c r="E30" s="500"/>
      <c r="F30" s="170">
        <v>24.125</v>
      </c>
      <c r="G30" s="171">
        <v>1064.2086578400831</v>
      </c>
      <c r="L30" s="189"/>
      <c r="M30" s="320"/>
      <c r="N30" s="317"/>
      <c r="O30" s="317"/>
      <c r="P30" s="317"/>
      <c r="Q30" s="317"/>
      <c r="R30" s="318"/>
      <c r="S30" s="318"/>
    </row>
    <row r="31" spans="2:32" ht="20" customHeight="1">
      <c r="B31" s="509"/>
      <c r="C31" s="497" t="s">
        <v>153</v>
      </c>
      <c r="D31" s="497"/>
      <c r="E31" s="498"/>
      <c r="F31" s="170">
        <v>3</v>
      </c>
      <c r="G31" s="171">
        <v>101.2461059190031</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105.35</v>
      </c>
      <c r="G33" s="171">
        <v>4687.4757528556584</v>
      </c>
    </row>
    <row r="34" spans="2:7" ht="20" customHeight="1">
      <c r="B34" s="503"/>
      <c r="C34" s="497" t="s">
        <v>153</v>
      </c>
      <c r="D34" s="497"/>
      <c r="E34" s="498"/>
      <c r="F34" s="170">
        <v>15.2</v>
      </c>
      <c r="G34" s="171">
        <v>840.78089304257514</v>
      </c>
    </row>
    <row r="35" spans="2:7" ht="20" customHeight="1" thickBot="1">
      <c r="B35" s="504"/>
      <c r="C35" s="495" t="s">
        <v>154</v>
      </c>
      <c r="D35" s="495"/>
      <c r="E35" s="496"/>
      <c r="F35" s="174">
        <v>31.5</v>
      </c>
      <c r="G35" s="175">
        <v>1809.968847352025</v>
      </c>
    </row>
    <row r="36" spans="2:7" ht="14" thickTop="1"/>
  </sheetData>
  <mergeCells count="29">
    <mergeCell ref="H2:I2"/>
    <mergeCell ref="B30:B32"/>
    <mergeCell ref="C30:E30"/>
    <mergeCell ref="C31:E31"/>
    <mergeCell ref="C32:E32"/>
    <mergeCell ref="C23:E23"/>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D6:F6"/>
    <mergeCell ref="H6:I6"/>
    <mergeCell ref="N6:P6"/>
    <mergeCell ref="R6:S6"/>
    <mergeCell ref="X6:Z6"/>
    <mergeCell ref="AB6:AC6"/>
  </mergeCells>
  <hyperlinks>
    <hyperlink ref="F2" location="CHUV!B2" display="&lt;&lt; CHUV  " xr:uid="{00000000-0004-0000-1100-000000000000}"/>
    <hyperlink ref="G2" location="aaa!B2" display="  aaa &gt;&gt;" xr:uid="{00000000-0004-0000-1100-000001000000}"/>
    <hyperlink ref="H2:I2" location="Aperçu!A1" display="retour à l'aperçu" xr:uid="{00000000-0004-0000-1100-000002000000}"/>
  </hyperlink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7" tint="0.59999389629810485"/>
  </sheetPr>
  <dimension ref="A1:DI37"/>
  <sheetViews>
    <sheetView showGridLines="0" zoomScale="110" zoomScaleNormal="110" workbookViewId="0"/>
  </sheetViews>
  <sheetFormatPr baseColWidth="10" defaultRowHeight="13"/>
  <cols>
    <col min="1" max="1" width="2.6640625" customWidth="1"/>
    <col min="2" max="2" width="35.6640625" customWidth="1"/>
    <col min="3" max="9" width="11.6640625" customWidth="1"/>
    <col min="10" max="11" width="10.83203125" style="185"/>
    <col min="12" max="12" width="33.6640625" style="185" customWidth="1"/>
    <col min="13" max="19" width="11.6640625" style="185" customWidth="1"/>
    <col min="20" max="21" width="10.83203125" style="185"/>
    <col min="22" max="22" width="33.6640625" style="185" customWidth="1"/>
    <col min="23" max="29" width="11.6640625" style="185" customWidth="1"/>
    <col min="30" max="31" width="10.83203125" style="185"/>
    <col min="32" max="32" width="33.6640625" style="185" customWidth="1"/>
    <col min="33" max="39" width="11.6640625" style="185" customWidth="1"/>
    <col min="40" max="41" width="10.83203125" style="185"/>
    <col min="42" max="42" width="33.6640625" style="185" customWidth="1"/>
    <col min="43" max="49" width="11.6640625" style="185" customWidth="1"/>
    <col min="50" max="113" width="10.83203125" style="185"/>
  </cols>
  <sheetData>
    <row r="1" spans="1:113" ht="12.5" customHeight="1"/>
    <row r="2" spans="1:113" ht="20" customHeight="1">
      <c r="B2" s="127" t="s">
        <v>166</v>
      </c>
      <c r="G2" s="338" t="s">
        <v>102</v>
      </c>
      <c r="H2" s="493" t="s">
        <v>158</v>
      </c>
      <c r="I2" s="493"/>
    </row>
    <row r="3" spans="1:113" ht="12.5" customHeight="1" thickBot="1">
      <c r="B3" s="127"/>
    </row>
    <row r="4" spans="1:113" s="198" customFormat="1" ht="20" customHeight="1" thickTop="1" thickBot="1">
      <c r="A4" s="47"/>
      <c r="B4" s="411" t="s">
        <v>145</v>
      </c>
      <c r="C4" s="197" t="s">
        <v>93</v>
      </c>
      <c r="G4" s="199"/>
      <c r="J4" s="189"/>
      <c r="K4" s="189"/>
      <c r="L4" s="266"/>
      <c r="M4" s="294"/>
      <c r="N4" s="189"/>
      <c r="O4" s="189"/>
      <c r="P4" s="189"/>
      <c r="Q4" s="187"/>
      <c r="R4" s="189"/>
      <c r="S4" s="189"/>
      <c r="T4" s="189"/>
      <c r="U4" s="189"/>
      <c r="V4" s="266"/>
      <c r="W4" s="294"/>
      <c r="X4" s="189"/>
      <c r="Y4" s="189"/>
      <c r="Z4" s="189"/>
      <c r="AA4" s="187"/>
      <c r="AB4" s="189"/>
      <c r="AC4" s="189"/>
      <c r="AD4" s="189"/>
      <c r="AE4" s="189"/>
      <c r="AF4" s="266"/>
      <c r="AG4" s="294"/>
      <c r="AH4" s="189"/>
      <c r="AI4" s="189"/>
      <c r="AJ4" s="189"/>
      <c r="AK4" s="187"/>
      <c r="AL4" s="189"/>
      <c r="AM4" s="189"/>
      <c r="AN4" s="189"/>
      <c r="AO4" s="189"/>
      <c r="AP4" s="266"/>
      <c r="AQ4" s="294"/>
      <c r="AR4" s="189"/>
      <c r="AS4" s="189"/>
      <c r="AT4" s="189"/>
      <c r="AU4" s="187"/>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c r="BY4" s="189"/>
      <c r="BZ4" s="189"/>
      <c r="CA4" s="189"/>
      <c r="CB4" s="189"/>
      <c r="CC4" s="189"/>
      <c r="CD4" s="189"/>
      <c r="CE4" s="189"/>
      <c r="CF4" s="189"/>
      <c r="CG4" s="189"/>
      <c r="CH4" s="189"/>
      <c r="CI4" s="189"/>
      <c r="CJ4" s="189"/>
      <c r="CK4" s="189"/>
      <c r="CL4" s="189"/>
      <c r="CM4" s="189"/>
      <c r="CN4" s="189"/>
      <c r="CO4" s="189"/>
      <c r="CP4" s="189"/>
      <c r="CQ4" s="189"/>
      <c r="CR4" s="189"/>
      <c r="CS4" s="189"/>
      <c r="CT4" s="189"/>
      <c r="CU4" s="189"/>
      <c r="CV4" s="189"/>
      <c r="CW4" s="189"/>
      <c r="CX4" s="189"/>
      <c r="CY4" s="189"/>
      <c r="CZ4" s="189"/>
      <c r="DA4" s="189"/>
      <c r="DB4" s="189"/>
      <c r="DC4" s="189"/>
      <c r="DD4" s="189"/>
      <c r="DE4" s="189"/>
      <c r="DF4" s="189"/>
      <c r="DG4" s="189"/>
      <c r="DH4" s="189"/>
      <c r="DI4" s="189"/>
    </row>
    <row r="5" spans="1:113" ht="15" thickTop="1" thickBot="1">
      <c r="B5" s="413"/>
      <c r="C5" t="s">
        <v>94</v>
      </c>
      <c r="D5" t="s">
        <v>95</v>
      </c>
      <c r="G5" t="s">
        <v>95</v>
      </c>
      <c r="L5" s="295"/>
      <c r="V5" s="295"/>
      <c r="AF5" s="295"/>
      <c r="AP5" s="295"/>
    </row>
    <row r="6" spans="1:113" s="205" customFormat="1" ht="37.5" customHeight="1" thickTop="1">
      <c r="A6" s="202"/>
      <c r="B6" s="414" t="s">
        <v>146</v>
      </c>
      <c r="C6" s="204" t="s">
        <v>147</v>
      </c>
      <c r="D6" s="652" t="s">
        <v>148</v>
      </c>
      <c r="E6" s="653"/>
      <c r="F6" s="654"/>
      <c r="G6" s="409" t="s">
        <v>149</v>
      </c>
      <c r="H6" s="655" t="s">
        <v>150</v>
      </c>
      <c r="I6" s="656"/>
      <c r="J6" s="296"/>
      <c r="K6" s="296"/>
      <c r="L6" s="297"/>
      <c r="M6" s="298"/>
      <c r="N6" s="648"/>
      <c r="O6" s="648"/>
      <c r="P6" s="648"/>
      <c r="Q6" s="298"/>
      <c r="R6" s="649"/>
      <c r="S6" s="649"/>
      <c r="T6" s="296"/>
      <c r="U6" s="296"/>
      <c r="V6" s="297"/>
      <c r="W6" s="298"/>
      <c r="X6" s="648"/>
      <c r="Y6" s="648"/>
      <c r="Z6" s="648"/>
      <c r="AA6" s="298"/>
      <c r="AB6" s="649"/>
      <c r="AC6" s="649"/>
      <c r="AD6" s="296"/>
      <c r="AE6" s="296"/>
      <c r="AF6" s="297"/>
      <c r="AG6" s="298"/>
      <c r="AH6" s="648"/>
      <c r="AI6" s="648"/>
      <c r="AJ6" s="648"/>
      <c r="AK6" s="298"/>
      <c r="AL6" s="649"/>
      <c r="AM6" s="649"/>
      <c r="AN6" s="296"/>
      <c r="AO6" s="296"/>
      <c r="AP6" s="297"/>
      <c r="AQ6" s="298"/>
      <c r="AR6" s="648"/>
      <c r="AS6" s="648"/>
      <c r="AT6" s="648"/>
      <c r="AU6" s="298"/>
      <c r="AV6" s="649"/>
      <c r="AW6" s="649"/>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row>
    <row r="7" spans="1:113" s="209" customFormat="1" ht="14" thickBot="1">
      <c r="A7" s="202"/>
      <c r="B7" s="415"/>
      <c r="C7" s="207"/>
      <c r="D7" s="207" t="s">
        <v>4</v>
      </c>
      <c r="E7" s="207" t="s">
        <v>96</v>
      </c>
      <c r="F7" s="207" t="s">
        <v>97</v>
      </c>
      <c r="G7" s="207" t="s">
        <v>4</v>
      </c>
      <c r="H7" s="207" t="s">
        <v>125</v>
      </c>
      <c r="I7" s="208" t="s">
        <v>97</v>
      </c>
      <c r="J7" s="296"/>
      <c r="K7" s="296"/>
      <c r="L7" s="299"/>
      <c r="M7" s="300"/>
      <c r="N7" s="300"/>
      <c r="O7" s="300"/>
      <c r="P7" s="300"/>
      <c r="Q7" s="300"/>
      <c r="R7" s="300"/>
      <c r="S7" s="300"/>
      <c r="T7" s="296"/>
      <c r="U7" s="296"/>
      <c r="V7" s="299"/>
      <c r="W7" s="300"/>
      <c r="X7" s="300"/>
      <c r="Y7" s="300"/>
      <c r="Z7" s="300"/>
      <c r="AA7" s="300"/>
      <c r="AB7" s="300"/>
      <c r="AC7" s="300"/>
      <c r="AD7" s="296"/>
      <c r="AE7" s="296"/>
      <c r="AF7" s="299"/>
      <c r="AG7" s="300"/>
      <c r="AH7" s="300"/>
      <c r="AI7" s="300"/>
      <c r="AJ7" s="300"/>
      <c r="AK7" s="300"/>
      <c r="AL7" s="300"/>
      <c r="AM7" s="300"/>
      <c r="AN7" s="296"/>
      <c r="AO7" s="296"/>
      <c r="AP7" s="299"/>
      <c r="AQ7" s="300"/>
      <c r="AR7" s="300"/>
      <c r="AS7" s="300"/>
      <c r="AT7" s="300"/>
      <c r="AU7" s="300"/>
      <c r="AV7" s="300"/>
      <c r="AW7" s="300"/>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row>
    <row r="8" spans="1:113" s="215" customFormat="1" ht="20" customHeight="1">
      <c r="A8" s="47"/>
      <c r="B8" s="416" t="s">
        <v>4</v>
      </c>
      <c r="C8" s="401">
        <v>100</v>
      </c>
      <c r="D8" s="386">
        <v>22.05</v>
      </c>
      <c r="E8" s="211">
        <v>4.9844236760124609E-2</v>
      </c>
      <c r="F8" s="211">
        <v>0.89719626168224298</v>
      </c>
      <c r="G8" s="401">
        <v>1989691.5999999999</v>
      </c>
      <c r="H8" s="13">
        <v>0</v>
      </c>
      <c r="I8" s="14">
        <v>288900</v>
      </c>
      <c r="J8" s="189"/>
      <c r="K8" s="189"/>
      <c r="L8" s="301"/>
      <c r="M8" s="187"/>
      <c r="N8" s="302"/>
      <c r="O8" s="302"/>
      <c r="P8" s="302"/>
      <c r="Q8" s="187"/>
      <c r="R8" s="187"/>
      <c r="S8" s="303"/>
      <c r="T8" s="189"/>
      <c r="U8" s="189"/>
      <c r="V8" s="301"/>
      <c r="W8" s="187"/>
      <c r="X8" s="302"/>
      <c r="Y8" s="302"/>
      <c r="Z8" s="302"/>
      <c r="AA8" s="187"/>
      <c r="AB8" s="187"/>
      <c r="AC8" s="187"/>
      <c r="AD8" s="189"/>
      <c r="AE8" s="189"/>
      <c r="AF8" s="301"/>
      <c r="AG8" s="187"/>
      <c r="AH8" s="302"/>
      <c r="AI8" s="302"/>
      <c r="AJ8" s="302"/>
      <c r="AK8" s="187"/>
      <c r="AL8" s="304"/>
      <c r="AM8" s="304"/>
      <c r="AN8" s="189"/>
      <c r="AO8" s="189"/>
      <c r="AP8" s="301"/>
      <c r="AQ8" s="187"/>
      <c r="AR8" s="302"/>
      <c r="AS8" s="302"/>
      <c r="AT8" s="302"/>
      <c r="AU8" s="187"/>
      <c r="AV8" s="187"/>
      <c r="AW8" s="187"/>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c r="BY8" s="189"/>
      <c r="BZ8" s="189"/>
      <c r="CA8" s="189"/>
      <c r="CB8" s="189"/>
      <c r="CC8" s="189"/>
      <c r="CD8" s="189"/>
      <c r="CE8" s="189"/>
      <c r="CF8" s="189"/>
      <c r="CG8" s="189"/>
      <c r="CH8" s="189"/>
      <c r="CI8" s="189"/>
      <c r="CJ8" s="189"/>
      <c r="CK8" s="189"/>
      <c r="CL8" s="189"/>
      <c r="CM8" s="189"/>
      <c r="CN8" s="189"/>
      <c r="CO8" s="189"/>
      <c r="CP8" s="189"/>
      <c r="CQ8" s="189"/>
      <c r="CR8" s="189"/>
      <c r="CS8" s="189"/>
      <c r="CT8" s="189"/>
      <c r="CU8" s="189"/>
      <c r="CV8" s="189"/>
      <c r="CW8" s="189"/>
      <c r="CX8" s="189"/>
      <c r="CY8" s="189"/>
      <c r="CZ8" s="189"/>
      <c r="DA8" s="189"/>
      <c r="DB8" s="189"/>
      <c r="DC8" s="189"/>
      <c r="DD8" s="189"/>
      <c r="DE8" s="189"/>
      <c r="DF8" s="189"/>
      <c r="DG8" s="189"/>
      <c r="DH8" s="189"/>
      <c r="DI8" s="189"/>
    </row>
    <row r="9" spans="1:113" s="130" customFormat="1" ht="20" customHeight="1">
      <c r="A9" s="47"/>
      <c r="B9" s="417" t="s">
        <v>151</v>
      </c>
      <c r="C9" s="402">
        <v>45</v>
      </c>
      <c r="D9" s="387">
        <v>10.81</v>
      </c>
      <c r="E9" s="217">
        <v>4.9844236760124609E-2</v>
      </c>
      <c r="F9" s="217">
        <v>0.89719626168224298</v>
      </c>
      <c r="G9" s="402">
        <v>1302169.3333333333</v>
      </c>
      <c r="H9" s="17">
        <v>62017.200000000004</v>
      </c>
      <c r="I9" s="18">
        <v>288900</v>
      </c>
      <c r="J9" s="189"/>
      <c r="K9" s="189"/>
      <c r="L9" s="301"/>
      <c r="M9" s="305"/>
      <c r="N9" s="306"/>
      <c r="O9" s="302"/>
      <c r="P9" s="302"/>
      <c r="Q9" s="187"/>
      <c r="R9" s="187"/>
      <c r="S9" s="303"/>
      <c r="T9" s="189"/>
      <c r="U9" s="189"/>
      <c r="V9" s="301"/>
      <c r="W9" s="187"/>
      <c r="X9" s="302"/>
      <c r="Y9" s="302"/>
      <c r="Z9" s="302"/>
      <c r="AA9" s="187"/>
      <c r="AB9" s="187"/>
      <c r="AC9" s="187"/>
      <c r="AD9" s="189"/>
      <c r="AE9" s="189"/>
      <c r="AF9" s="301"/>
      <c r="AG9" s="187"/>
      <c r="AH9" s="302"/>
      <c r="AI9" s="302"/>
      <c r="AJ9" s="302"/>
      <c r="AK9" s="187"/>
      <c r="AL9" s="304"/>
      <c r="AM9" s="304"/>
      <c r="AN9" s="189"/>
      <c r="AO9" s="189"/>
      <c r="AP9" s="301"/>
      <c r="AQ9" s="187"/>
      <c r="AR9" s="302"/>
      <c r="AS9" s="302"/>
      <c r="AT9" s="302"/>
      <c r="AU9" s="187"/>
      <c r="AV9" s="187"/>
      <c r="AW9" s="187"/>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c r="CK9" s="189"/>
      <c r="CL9" s="189"/>
      <c r="CM9" s="189"/>
      <c r="CN9" s="189"/>
      <c r="CO9" s="189"/>
      <c r="CP9" s="189"/>
      <c r="CQ9" s="189"/>
      <c r="CR9" s="189"/>
      <c r="CS9" s="189"/>
      <c r="CT9" s="189"/>
      <c r="CU9" s="189"/>
      <c r="CV9" s="189"/>
      <c r="CW9" s="189"/>
      <c r="CX9" s="189"/>
      <c r="CY9" s="189"/>
      <c r="CZ9" s="189"/>
      <c r="DA9" s="189"/>
      <c r="DB9" s="189"/>
      <c r="DC9" s="189"/>
      <c r="DD9" s="189"/>
      <c r="DE9" s="189"/>
      <c r="DF9" s="189"/>
      <c r="DG9" s="189"/>
      <c r="DH9" s="189"/>
      <c r="DI9" s="189"/>
    </row>
    <row r="10" spans="1:113" s="222" customFormat="1" ht="20" customHeight="1">
      <c r="B10" s="418" t="s">
        <v>152</v>
      </c>
      <c r="C10" s="403">
        <v>11</v>
      </c>
      <c r="D10" s="388">
        <v>1.42</v>
      </c>
      <c r="E10" s="225">
        <v>4.9844236760124609E-2</v>
      </c>
      <c r="F10" s="225">
        <v>0.22429906542056074</v>
      </c>
      <c r="G10" s="403">
        <v>102309</v>
      </c>
      <c r="H10" s="224">
        <v>62017.200000000004</v>
      </c>
      <c r="I10" s="226">
        <v>288900</v>
      </c>
      <c r="J10" s="307"/>
      <c r="K10" s="307"/>
      <c r="L10" s="308"/>
      <c r="M10" s="309"/>
      <c r="N10" s="310"/>
      <c r="O10" s="310"/>
      <c r="P10" s="310"/>
      <c r="Q10" s="311"/>
      <c r="R10" s="311"/>
      <c r="S10" s="311"/>
      <c r="T10" s="307"/>
      <c r="U10" s="307"/>
      <c r="V10" s="308"/>
      <c r="W10" s="312"/>
      <c r="X10" s="313"/>
      <c r="Y10" s="313"/>
      <c r="Z10" s="313"/>
      <c r="AA10" s="312"/>
      <c r="AB10" s="312"/>
      <c r="AC10" s="312"/>
      <c r="AD10" s="307"/>
      <c r="AE10" s="307"/>
      <c r="AF10" s="308"/>
      <c r="AG10" s="312"/>
      <c r="AH10" s="313"/>
      <c r="AI10" s="313"/>
      <c r="AJ10" s="313"/>
      <c r="AK10" s="312"/>
      <c r="AL10" s="314"/>
      <c r="AM10" s="314"/>
      <c r="AN10" s="307"/>
      <c r="AO10" s="307"/>
      <c r="AP10" s="308"/>
      <c r="AQ10" s="312"/>
      <c r="AR10" s="313"/>
      <c r="AS10" s="313"/>
      <c r="AT10" s="313"/>
      <c r="AU10" s="312"/>
      <c r="AV10" s="312"/>
      <c r="AW10" s="312"/>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row>
    <row r="11" spans="1:113" s="130" customFormat="1" ht="20" customHeight="1">
      <c r="A11" s="47"/>
      <c r="B11" s="417" t="s">
        <v>153</v>
      </c>
      <c r="C11" s="402">
        <v>5</v>
      </c>
      <c r="D11" s="387">
        <v>1.5</v>
      </c>
      <c r="E11" s="217">
        <v>0.17445482866043613</v>
      </c>
      <c r="F11" s="217">
        <v>0.39875389408099687</v>
      </c>
      <c r="G11" s="402">
        <v>92821.866666666669</v>
      </c>
      <c r="H11" s="17">
        <v>62017.200000000004</v>
      </c>
      <c r="I11" s="18">
        <v>62017.200000000004</v>
      </c>
      <c r="J11" s="189"/>
      <c r="K11" s="189"/>
      <c r="L11" s="301"/>
      <c r="M11" s="305"/>
      <c r="N11" s="302"/>
      <c r="O11" s="302"/>
      <c r="P11" s="302"/>
      <c r="Q11" s="187"/>
      <c r="R11" s="303"/>
      <c r="S11" s="303"/>
      <c r="T11" s="189"/>
      <c r="U11" s="189"/>
      <c r="V11" s="301"/>
      <c r="W11" s="187"/>
      <c r="X11" s="302"/>
      <c r="Y11" s="302"/>
      <c r="Z11" s="302"/>
      <c r="AA11" s="187"/>
      <c r="AB11" s="187"/>
      <c r="AC11" s="187"/>
      <c r="AD11" s="189"/>
      <c r="AE11" s="189"/>
      <c r="AF11" s="301"/>
      <c r="AG11" s="187"/>
      <c r="AH11" s="302"/>
      <c r="AI11" s="302"/>
      <c r="AJ11" s="302"/>
      <c r="AK11" s="187"/>
      <c r="AL11" s="304"/>
      <c r="AM11" s="304"/>
      <c r="AN11" s="189"/>
      <c r="AO11" s="189"/>
      <c r="AP11" s="301"/>
      <c r="AQ11" s="187"/>
      <c r="AR11" s="302"/>
      <c r="AS11" s="302"/>
      <c r="AT11" s="302"/>
      <c r="AU11" s="187"/>
      <c r="AV11" s="187"/>
      <c r="AW11" s="187"/>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c r="BY11" s="189"/>
      <c r="BZ11" s="189"/>
      <c r="CA11" s="189"/>
      <c r="CB11" s="189"/>
      <c r="CC11" s="189"/>
      <c r="CD11" s="189"/>
      <c r="CE11" s="189"/>
      <c r="CF11" s="189"/>
      <c r="CG11" s="189"/>
      <c r="CH11" s="189"/>
      <c r="CI11" s="189"/>
      <c r="CJ11" s="189"/>
      <c r="CK11" s="189"/>
      <c r="CL11" s="189"/>
      <c r="CM11" s="189"/>
      <c r="CN11" s="189"/>
      <c r="CO11" s="189"/>
      <c r="CP11" s="189"/>
      <c r="CQ11" s="189"/>
      <c r="CR11" s="189"/>
      <c r="CS11" s="189"/>
      <c r="CT11" s="189"/>
      <c r="CU11" s="189"/>
      <c r="CV11" s="189"/>
      <c r="CW11" s="189"/>
      <c r="CX11" s="189"/>
      <c r="CY11" s="189"/>
      <c r="CZ11" s="189"/>
      <c r="DA11" s="189"/>
      <c r="DB11" s="189"/>
      <c r="DC11" s="189"/>
      <c r="DD11" s="189"/>
      <c r="DE11" s="189"/>
      <c r="DF11" s="189"/>
      <c r="DG11" s="189"/>
      <c r="DH11" s="189"/>
      <c r="DI11" s="189"/>
    </row>
    <row r="12" spans="1:113" s="222" customFormat="1" ht="20" customHeight="1">
      <c r="B12" s="418" t="s">
        <v>152</v>
      </c>
      <c r="C12" s="403">
        <v>0</v>
      </c>
      <c r="D12" s="388"/>
      <c r="E12" s="225"/>
      <c r="F12" s="225"/>
      <c r="G12" s="403"/>
      <c r="H12" s="224"/>
      <c r="I12" s="226"/>
      <c r="J12" s="307"/>
      <c r="K12" s="307"/>
      <c r="L12" s="308"/>
      <c r="M12" s="309"/>
      <c r="N12" s="313"/>
      <c r="O12" s="313"/>
      <c r="P12" s="313"/>
      <c r="Q12" s="312"/>
      <c r="R12" s="312"/>
      <c r="S12" s="312"/>
      <c r="T12" s="307"/>
      <c r="U12" s="307"/>
      <c r="V12" s="308"/>
      <c r="W12" s="312"/>
      <c r="X12" s="313"/>
      <c r="Y12" s="313"/>
      <c r="Z12" s="313"/>
      <c r="AA12" s="312"/>
      <c r="AB12" s="312"/>
      <c r="AC12" s="312"/>
      <c r="AD12" s="307"/>
      <c r="AE12" s="307"/>
      <c r="AF12" s="308"/>
      <c r="AG12" s="312"/>
      <c r="AH12" s="313"/>
      <c r="AI12" s="313"/>
      <c r="AJ12" s="313"/>
      <c r="AK12" s="312"/>
      <c r="AL12" s="314"/>
      <c r="AM12" s="314"/>
      <c r="AN12" s="307"/>
      <c r="AO12" s="307"/>
      <c r="AP12" s="308"/>
      <c r="AQ12" s="312"/>
      <c r="AR12" s="313"/>
      <c r="AS12" s="313"/>
      <c r="AT12" s="313"/>
      <c r="AU12" s="312"/>
      <c r="AV12" s="312"/>
      <c r="AW12" s="312"/>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row>
    <row r="13" spans="1:113" s="238" customFormat="1" ht="20" customHeight="1" thickBot="1">
      <c r="A13" s="47"/>
      <c r="B13" s="419" t="s">
        <v>154</v>
      </c>
      <c r="C13" s="404">
        <v>49</v>
      </c>
      <c r="D13" s="389">
        <v>9.74</v>
      </c>
      <c r="E13" s="236">
        <v>7.476635514018691E-2</v>
      </c>
      <c r="F13" s="236">
        <v>0.79750778816199375</v>
      </c>
      <c r="G13" s="404">
        <v>594700.39999999991</v>
      </c>
      <c r="H13" s="45">
        <v>0</v>
      </c>
      <c r="I13" s="46">
        <v>67410</v>
      </c>
      <c r="J13" s="189"/>
      <c r="K13" s="189"/>
      <c r="L13" s="301"/>
      <c r="M13" s="187"/>
      <c r="N13" s="302"/>
      <c r="O13" s="302"/>
      <c r="P13" s="302"/>
      <c r="Q13" s="187"/>
      <c r="R13" s="187"/>
      <c r="S13" s="187"/>
      <c r="T13" s="189"/>
      <c r="U13" s="189"/>
      <c r="V13" s="301"/>
      <c r="W13" s="187"/>
      <c r="X13" s="302"/>
      <c r="Y13" s="302"/>
      <c r="Z13" s="302"/>
      <c r="AA13" s="187"/>
      <c r="AB13" s="187"/>
      <c r="AC13" s="187"/>
      <c r="AD13" s="189"/>
      <c r="AE13" s="189"/>
      <c r="AF13" s="301"/>
      <c r="AG13" s="187"/>
      <c r="AH13" s="302"/>
      <c r="AI13" s="302"/>
      <c r="AJ13" s="302"/>
      <c r="AK13" s="304"/>
      <c r="AL13" s="304"/>
      <c r="AM13" s="304"/>
      <c r="AN13" s="189"/>
      <c r="AO13" s="189"/>
      <c r="AP13" s="301"/>
      <c r="AQ13" s="187"/>
      <c r="AR13" s="302"/>
      <c r="AS13" s="302"/>
      <c r="AT13" s="302"/>
      <c r="AU13" s="187"/>
      <c r="AV13" s="187"/>
      <c r="AW13" s="187"/>
      <c r="AX13" s="189"/>
      <c r="AY13" s="189"/>
      <c r="AZ13" s="189"/>
      <c r="BA13" s="189"/>
      <c r="BB13" s="189"/>
      <c r="BC13" s="189"/>
      <c r="BD13" s="189"/>
      <c r="BE13" s="189"/>
      <c r="BF13" s="189"/>
      <c r="BG13" s="189"/>
      <c r="BH13" s="189"/>
      <c r="BI13" s="189"/>
      <c r="BJ13" s="189"/>
      <c r="BK13" s="189"/>
      <c r="BL13" s="189"/>
      <c r="BM13" s="189"/>
      <c r="BN13" s="189"/>
      <c r="BO13" s="189"/>
      <c r="BP13" s="189"/>
      <c r="BQ13" s="189"/>
      <c r="BR13" s="189"/>
      <c r="BS13" s="189"/>
      <c r="BT13" s="189"/>
      <c r="BU13" s="189"/>
      <c r="BV13" s="189"/>
      <c r="BW13" s="189"/>
      <c r="BX13" s="189"/>
      <c r="BY13" s="189"/>
      <c r="BZ13" s="189"/>
      <c r="CA13" s="189"/>
      <c r="CB13" s="189"/>
      <c r="CC13" s="189"/>
      <c r="CD13" s="189"/>
      <c r="CE13" s="189"/>
      <c r="CF13" s="189"/>
      <c r="CG13" s="189"/>
      <c r="CH13" s="189"/>
      <c r="CI13" s="189"/>
      <c r="CJ13" s="189"/>
      <c r="CK13" s="189"/>
      <c r="CL13" s="189"/>
      <c r="CM13" s="189"/>
      <c r="CN13" s="189"/>
      <c r="CO13" s="189"/>
      <c r="CP13" s="189"/>
      <c r="CQ13" s="189"/>
      <c r="CR13" s="189"/>
      <c r="CS13" s="189"/>
      <c r="CT13" s="189"/>
      <c r="CU13" s="189"/>
      <c r="CV13" s="189"/>
      <c r="CW13" s="189"/>
      <c r="CX13" s="189"/>
      <c r="CY13" s="189"/>
      <c r="CZ13" s="189"/>
      <c r="DA13" s="189"/>
      <c r="DB13" s="189"/>
      <c r="DC13" s="189"/>
      <c r="DD13" s="189"/>
      <c r="DE13" s="189"/>
      <c r="DF13" s="189"/>
      <c r="DG13" s="189"/>
      <c r="DH13" s="189"/>
      <c r="DI13" s="189"/>
    </row>
    <row r="14" spans="1:113" ht="15" thickTop="1" thickBot="1">
      <c r="B14" s="412"/>
    </row>
    <row r="15" spans="1:113" s="49" customFormat="1" ht="20" customHeight="1" thickTop="1">
      <c r="A15"/>
      <c r="B15" s="420" t="s">
        <v>155</v>
      </c>
      <c r="G15" s="52">
        <v>386650</v>
      </c>
      <c r="J15" s="185"/>
      <c r="K15" s="185"/>
      <c r="L15" s="266"/>
      <c r="M15" s="185"/>
      <c r="N15" s="185"/>
      <c r="O15" s="185"/>
      <c r="P15" s="185"/>
      <c r="Q15" s="187"/>
      <c r="R15" s="185"/>
      <c r="S15" s="185"/>
      <c r="T15" s="185"/>
      <c r="U15" s="185"/>
      <c r="V15" s="266"/>
      <c r="W15" s="185"/>
      <c r="X15" s="185"/>
      <c r="Y15" s="185"/>
      <c r="Z15" s="185"/>
      <c r="AA15" s="187"/>
      <c r="AB15" s="185"/>
      <c r="AC15" s="185"/>
      <c r="AD15" s="185"/>
      <c r="AE15" s="185"/>
      <c r="AF15" s="266"/>
      <c r="AG15" s="185"/>
      <c r="AH15" s="185"/>
      <c r="AI15" s="185"/>
      <c r="AJ15" s="185"/>
      <c r="AK15" s="187"/>
      <c r="AL15" s="185"/>
      <c r="AM15" s="185"/>
      <c r="AN15" s="185"/>
      <c r="AO15" s="185"/>
      <c r="AP15" s="266"/>
      <c r="AQ15" s="185"/>
      <c r="AR15" s="185"/>
      <c r="AS15" s="185"/>
      <c r="AT15" s="185"/>
      <c r="AU15" s="187"/>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185"/>
      <c r="BX15" s="185"/>
      <c r="BY15" s="185"/>
      <c r="BZ15" s="185"/>
      <c r="CA15" s="185"/>
      <c r="CB15" s="185"/>
      <c r="CC15" s="185"/>
      <c r="CD15" s="185"/>
      <c r="CE15" s="185"/>
      <c r="CF15" s="185"/>
      <c r="CG15" s="185"/>
      <c r="CH15" s="185"/>
      <c r="CI15" s="185"/>
      <c r="CJ15" s="185"/>
      <c r="CK15" s="185"/>
      <c r="CL15" s="185"/>
      <c r="CM15" s="185"/>
      <c r="CN15" s="185"/>
      <c r="CO15" s="185"/>
      <c r="CP15" s="185"/>
      <c r="CQ15" s="185"/>
      <c r="CR15" s="185"/>
      <c r="CS15" s="185"/>
      <c r="CT15" s="185"/>
      <c r="CU15" s="185"/>
      <c r="CV15" s="185"/>
      <c r="CW15" s="185"/>
      <c r="CX15" s="185"/>
      <c r="CY15" s="185"/>
      <c r="CZ15" s="185"/>
      <c r="DA15" s="185"/>
      <c r="DB15" s="185"/>
      <c r="DC15" s="185"/>
      <c r="DD15" s="185"/>
      <c r="DE15" s="185"/>
      <c r="DF15" s="185"/>
      <c r="DG15" s="185"/>
      <c r="DH15" s="185"/>
      <c r="DI15" s="185"/>
    </row>
    <row r="16" spans="1:113" s="53" customFormat="1" ht="20" customHeight="1" thickBot="1">
      <c r="A16"/>
      <c r="B16" s="421" t="s">
        <v>169</v>
      </c>
      <c r="G16" s="239">
        <f>G15/47</f>
        <v>8226.5957446808516</v>
      </c>
      <c r="J16" s="185"/>
      <c r="K16" s="185"/>
      <c r="L16" s="267"/>
      <c r="M16" s="185"/>
      <c r="N16" s="185"/>
      <c r="O16" s="185"/>
      <c r="P16" s="185"/>
      <c r="Q16" s="303"/>
      <c r="R16" s="185"/>
      <c r="S16" s="185"/>
      <c r="T16" s="185"/>
      <c r="U16" s="185"/>
      <c r="V16" s="267"/>
      <c r="W16" s="185"/>
      <c r="X16" s="185"/>
      <c r="Y16" s="185"/>
      <c r="Z16" s="185"/>
      <c r="AA16" s="187"/>
      <c r="AB16" s="185"/>
      <c r="AC16" s="185"/>
      <c r="AD16" s="185"/>
      <c r="AE16" s="185"/>
      <c r="AF16" s="267"/>
      <c r="AG16" s="185"/>
      <c r="AH16" s="185"/>
      <c r="AI16" s="185"/>
      <c r="AJ16" s="185"/>
      <c r="AK16" s="187"/>
      <c r="AL16" s="185"/>
      <c r="AM16" s="185"/>
      <c r="AN16" s="185"/>
      <c r="AO16" s="185"/>
      <c r="AP16" s="267"/>
      <c r="AQ16" s="185"/>
      <c r="AR16" s="185"/>
      <c r="AS16" s="185"/>
      <c r="AT16" s="185"/>
      <c r="AU16" s="187"/>
      <c r="AV16" s="185"/>
      <c r="AW16" s="185"/>
      <c r="AX16" s="185"/>
      <c r="AY16" s="185"/>
      <c r="AZ16" s="185"/>
      <c r="BA16" s="185"/>
      <c r="BB16" s="185"/>
      <c r="BC16" s="185"/>
      <c r="BD16" s="185"/>
      <c r="BE16" s="185"/>
      <c r="BF16" s="185"/>
      <c r="BG16" s="185"/>
      <c r="BH16" s="185"/>
      <c r="BI16" s="185"/>
      <c r="BJ16" s="185"/>
      <c r="BK16" s="185"/>
      <c r="BL16" s="185"/>
      <c r="BM16" s="185"/>
      <c r="BN16" s="185"/>
      <c r="BO16" s="185"/>
      <c r="BP16" s="185"/>
      <c r="BQ16" s="185"/>
      <c r="BR16" s="185"/>
      <c r="BS16" s="185"/>
      <c r="BT16" s="185"/>
      <c r="BU16" s="185"/>
      <c r="BV16" s="185"/>
      <c r="BW16" s="185"/>
      <c r="BX16" s="185"/>
      <c r="BY16" s="185"/>
      <c r="BZ16" s="185"/>
      <c r="CA16" s="185"/>
      <c r="CB16" s="185"/>
      <c r="CC16" s="185"/>
      <c r="CD16" s="185"/>
      <c r="CE16" s="185"/>
      <c r="CF16" s="185"/>
      <c r="CG16" s="185"/>
      <c r="CH16" s="185"/>
      <c r="CI16" s="185"/>
      <c r="CJ16" s="185"/>
      <c r="CK16" s="185"/>
      <c r="CL16" s="185"/>
      <c r="CM16" s="185"/>
      <c r="CN16" s="185"/>
      <c r="CO16" s="185"/>
      <c r="CP16" s="185"/>
      <c r="CQ16" s="185"/>
      <c r="CR16" s="185"/>
      <c r="CS16" s="185"/>
      <c r="CT16" s="185"/>
      <c r="CU16" s="185"/>
      <c r="CV16" s="185"/>
      <c r="CW16" s="185"/>
      <c r="CX16" s="185"/>
      <c r="CY16" s="185"/>
      <c r="CZ16" s="185"/>
      <c r="DA16" s="185"/>
      <c r="DB16" s="185"/>
      <c r="DC16" s="185"/>
      <c r="DD16" s="185"/>
      <c r="DE16" s="185"/>
      <c r="DF16" s="185"/>
      <c r="DG16" s="185"/>
      <c r="DH16" s="185"/>
      <c r="DI16" s="185"/>
    </row>
    <row r="17" spans="2:32" ht="62.5" customHeight="1" thickTop="1">
      <c r="B17" s="660" t="s">
        <v>283</v>
      </c>
      <c r="C17" s="660"/>
      <c r="D17" s="660"/>
      <c r="E17" s="660"/>
      <c r="F17" s="660"/>
      <c r="G17" s="660"/>
      <c r="H17" s="660"/>
      <c r="I17" s="660"/>
      <c r="J17" s="422"/>
      <c r="K17" s="423"/>
      <c r="AF17" s="295"/>
    </row>
    <row r="18" spans="2:32">
      <c r="B18" s="447"/>
      <c r="J18" s="423"/>
      <c r="K18" s="423"/>
      <c r="AF18" s="295"/>
    </row>
    <row r="19" spans="2:32">
      <c r="J19" s="423"/>
      <c r="K19" s="423"/>
      <c r="AF19" s="295"/>
    </row>
    <row r="20" spans="2:32" ht="20" customHeight="1">
      <c r="B20" s="127" t="s">
        <v>301</v>
      </c>
      <c r="D20" s="47"/>
      <c r="AF20" s="295"/>
    </row>
    <row r="21" spans="2:32" ht="14" thickBot="1"/>
    <row r="22" spans="2:32" ht="30" customHeight="1" thickTop="1" thickBot="1">
      <c r="B22" s="4" t="s">
        <v>173</v>
      </c>
      <c r="C22" s="650" t="s">
        <v>146</v>
      </c>
      <c r="D22" s="650"/>
      <c r="E22" s="651"/>
      <c r="F22" s="6" t="s">
        <v>174</v>
      </c>
      <c r="G22" s="7" t="s">
        <v>175</v>
      </c>
    </row>
    <row r="23" spans="2:32" ht="20" customHeight="1">
      <c r="B23" s="11" t="s">
        <v>4</v>
      </c>
      <c r="C23" s="517" t="s">
        <v>179</v>
      </c>
      <c r="D23" s="517"/>
      <c r="E23" s="518"/>
      <c r="F23" s="13">
        <v>1046.4027777777776</v>
      </c>
      <c r="G23" s="14">
        <v>33000.223248652816</v>
      </c>
    </row>
    <row r="24" spans="2:32" ht="20" customHeight="1">
      <c r="B24" s="506" t="s">
        <v>4</v>
      </c>
      <c r="C24" s="515" t="s">
        <v>180</v>
      </c>
      <c r="D24" s="515"/>
      <c r="E24" s="516"/>
      <c r="F24" s="17">
        <v>517.65277777777783</v>
      </c>
      <c r="G24" s="18">
        <v>19768.462920195023</v>
      </c>
    </row>
    <row r="25" spans="2:32" ht="20" customHeight="1">
      <c r="B25" s="506"/>
      <c r="C25" s="515" t="s">
        <v>153</v>
      </c>
      <c r="D25" s="515"/>
      <c r="E25" s="516"/>
      <c r="F25" s="17">
        <v>78.333333333333343</v>
      </c>
      <c r="G25" s="18">
        <v>1786.4100590197588</v>
      </c>
      <c r="M25" s="315"/>
      <c r="N25" s="315"/>
      <c r="O25" s="315"/>
      <c r="P25" s="315"/>
      <c r="Q25" s="315"/>
      <c r="R25" s="315"/>
      <c r="S25" s="315"/>
    </row>
    <row r="26" spans="2:32" ht="20" customHeight="1">
      <c r="B26" s="507"/>
      <c r="C26" s="513" t="s">
        <v>154</v>
      </c>
      <c r="D26" s="513"/>
      <c r="E26" s="514"/>
      <c r="F26" s="20">
        <v>450.41666666666669</v>
      </c>
      <c r="G26" s="21">
        <v>11445.350269438029</v>
      </c>
      <c r="L26" s="189"/>
      <c r="M26" s="316"/>
      <c r="N26" s="317"/>
      <c r="O26" s="317"/>
      <c r="P26" s="317"/>
      <c r="Q26" s="317"/>
      <c r="R26" s="318"/>
      <c r="S26" s="318"/>
    </row>
    <row r="27" spans="2:32" ht="20" customHeight="1">
      <c r="B27" s="508" t="s">
        <v>176</v>
      </c>
      <c r="C27" s="499" t="s">
        <v>180</v>
      </c>
      <c r="D27" s="499"/>
      <c r="E27" s="500"/>
      <c r="F27" s="170">
        <v>414.51388888888891</v>
      </c>
      <c r="G27" s="171">
        <v>14271.882105273293</v>
      </c>
      <c r="L27" s="319"/>
      <c r="M27" s="320"/>
      <c r="N27" s="321"/>
      <c r="R27" s="322"/>
      <c r="S27" s="322"/>
    </row>
    <row r="28" spans="2:32" ht="20" customHeight="1">
      <c r="B28" s="509"/>
      <c r="C28" s="497" t="s">
        <v>153</v>
      </c>
      <c r="D28" s="497"/>
      <c r="E28" s="498"/>
      <c r="F28" s="170">
        <v>75.722222222222229</v>
      </c>
      <c r="G28" s="171">
        <v>1724.2740569668977</v>
      </c>
      <c r="L28" s="189"/>
      <c r="M28" s="320"/>
      <c r="N28" s="323"/>
      <c r="O28" s="317"/>
      <c r="P28" s="317"/>
      <c r="Q28" s="317"/>
      <c r="R28" s="318"/>
      <c r="S28" s="318"/>
    </row>
    <row r="29" spans="2:32" ht="20" customHeight="1">
      <c r="B29" s="510"/>
      <c r="C29" s="501" t="s">
        <v>154</v>
      </c>
      <c r="D29" s="501"/>
      <c r="E29" s="502"/>
      <c r="F29" s="172">
        <v>412.5555555555556</v>
      </c>
      <c r="G29" s="173">
        <v>10706.183565680012</v>
      </c>
      <c r="L29" s="319"/>
      <c r="M29" s="320"/>
      <c r="N29" s="321"/>
      <c r="O29" s="321"/>
      <c r="P29" s="321"/>
      <c r="Q29" s="321"/>
      <c r="R29" s="324"/>
      <c r="S29" s="324"/>
    </row>
    <row r="30" spans="2:32" ht="20" customHeight="1">
      <c r="B30" s="657" t="s">
        <v>177</v>
      </c>
      <c r="C30" s="499" t="s">
        <v>180</v>
      </c>
      <c r="D30" s="499"/>
      <c r="E30" s="500"/>
      <c r="F30" s="170">
        <v>15.013888888888889</v>
      </c>
      <c r="G30" s="171">
        <v>861.48338172396916</v>
      </c>
      <c r="L30" s="189"/>
      <c r="M30" s="320"/>
      <c r="N30" s="317"/>
      <c r="O30" s="317"/>
      <c r="P30" s="317"/>
      <c r="Q30" s="317"/>
      <c r="R30" s="318"/>
      <c r="S30" s="318"/>
    </row>
    <row r="31" spans="2:32" ht="20" customHeight="1">
      <c r="B31" s="509"/>
      <c r="C31" s="497" t="s">
        <v>153</v>
      </c>
      <c r="D31" s="497"/>
      <c r="E31" s="498"/>
      <c r="F31" s="170">
        <v>0</v>
      </c>
      <c r="G31" s="171">
        <v>0</v>
      </c>
      <c r="L31" s="319"/>
      <c r="M31" s="320"/>
      <c r="N31" s="317"/>
      <c r="O31" s="317"/>
      <c r="P31" s="317"/>
      <c r="Q31" s="317"/>
      <c r="R31" s="316"/>
      <c r="S31" s="316"/>
    </row>
    <row r="32" spans="2:32" ht="20" customHeight="1">
      <c r="B32" s="510"/>
      <c r="C32" s="501" t="s">
        <v>154</v>
      </c>
      <c r="D32" s="501"/>
      <c r="E32" s="502"/>
      <c r="F32" s="172">
        <v>0</v>
      </c>
      <c r="G32" s="173">
        <v>0</v>
      </c>
      <c r="L32" s="189"/>
      <c r="M32" s="316"/>
      <c r="N32" s="317"/>
      <c r="O32" s="302"/>
      <c r="P32" s="302"/>
      <c r="Q32" s="187"/>
      <c r="R32" s="187"/>
      <c r="S32" s="187"/>
    </row>
    <row r="33" spans="2:7" ht="20" customHeight="1">
      <c r="B33" s="657" t="s">
        <v>178</v>
      </c>
      <c r="C33" s="499" t="s">
        <v>180</v>
      </c>
      <c r="D33" s="499"/>
      <c r="E33" s="500"/>
      <c r="F33" s="170">
        <v>88.125</v>
      </c>
      <c r="G33" s="171">
        <v>4635.0974331977632</v>
      </c>
    </row>
    <row r="34" spans="2:7" ht="20" customHeight="1">
      <c r="B34" s="503"/>
      <c r="C34" s="497" t="s">
        <v>153</v>
      </c>
      <c r="D34" s="497"/>
      <c r="E34" s="498"/>
      <c r="F34" s="170">
        <v>2.6111111111111112</v>
      </c>
      <c r="G34" s="171">
        <v>62.13600205286118</v>
      </c>
    </row>
    <row r="35" spans="2:7" ht="20" customHeight="1" thickBot="1">
      <c r="B35" s="504"/>
      <c r="C35" s="495" t="s">
        <v>154</v>
      </c>
      <c r="D35" s="495"/>
      <c r="E35" s="496"/>
      <c r="F35" s="174">
        <v>37.861111111111114</v>
      </c>
      <c r="G35" s="175">
        <v>739.16670375801834</v>
      </c>
    </row>
    <row r="36" spans="2:7" ht="48" customHeight="1" thickTop="1">
      <c r="B36" s="661" t="s">
        <v>284</v>
      </c>
      <c r="C36" s="661"/>
      <c r="D36" s="661"/>
      <c r="E36" s="661"/>
      <c r="F36" s="661"/>
      <c r="G36" s="661"/>
    </row>
    <row r="37" spans="2:7">
      <c r="B37" s="337"/>
    </row>
  </sheetData>
  <mergeCells count="31">
    <mergeCell ref="B36:G36"/>
    <mergeCell ref="H2:I2"/>
    <mergeCell ref="B30:B32"/>
    <mergeCell ref="C30:E30"/>
    <mergeCell ref="C31:E31"/>
    <mergeCell ref="C32:E32"/>
    <mergeCell ref="B33:B35"/>
    <mergeCell ref="C33:E33"/>
    <mergeCell ref="C34:E34"/>
    <mergeCell ref="C35:E35"/>
    <mergeCell ref="B24:B26"/>
    <mergeCell ref="C24:E24"/>
    <mergeCell ref="C25:E25"/>
    <mergeCell ref="C26:E26"/>
    <mergeCell ref="B27:B29"/>
    <mergeCell ref="C27:E27"/>
    <mergeCell ref="C28:E28"/>
    <mergeCell ref="C29:E29"/>
    <mergeCell ref="AH6:AJ6"/>
    <mergeCell ref="AL6:AM6"/>
    <mergeCell ref="AR6:AT6"/>
    <mergeCell ref="AV6:AW6"/>
    <mergeCell ref="C22:E22"/>
    <mergeCell ref="C23:E23"/>
    <mergeCell ref="B17:I17"/>
    <mergeCell ref="D6:F6"/>
    <mergeCell ref="H6:I6"/>
    <mergeCell ref="N6:P6"/>
    <mergeCell ref="R6:S6"/>
    <mergeCell ref="X6:Z6"/>
    <mergeCell ref="AB6:AC6"/>
  </mergeCells>
  <hyperlinks>
    <hyperlink ref="G2" location="FIVTI!B2" display="&lt;&lt; FIAS  " xr:uid="{00000000-0004-0000-1200-000000000000}"/>
    <hyperlink ref="H2:I2" location="Aperçu!A1" display="retour à l'aperçu" xr:uid="{00000000-0004-0000-1200-000001000000}"/>
  </hyperlink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19</vt:i4>
      </vt:variant>
    </vt:vector>
  </HeadingPairs>
  <TitlesOfParts>
    <vt:vector size="19" baseType="lpstr">
      <vt:lpstr>Aperçu</vt:lpstr>
      <vt:lpstr>Étape 1</vt:lpstr>
      <vt:lpstr>Étape 2</vt:lpstr>
      <vt:lpstr>Étape 3</vt:lpstr>
      <vt:lpstr>Étape 4</vt:lpstr>
      <vt:lpstr>Exemple FIAS</vt:lpstr>
      <vt:lpstr>Tableau 4 et 5 du rapport</vt:lpstr>
      <vt:lpstr>Correction de coûts</vt:lpstr>
      <vt:lpstr>Ecart salarial</vt:lpstr>
      <vt:lpstr>GSR</vt:lpstr>
      <vt:lpstr>FIAS</vt:lpstr>
      <vt:lpstr>FPA</vt:lpstr>
      <vt:lpstr>OMP</vt:lpstr>
      <vt:lpstr>TAFF</vt:lpstr>
      <vt:lpstr>OTAF</vt:lpstr>
      <vt:lpstr>UNIS</vt:lpstr>
      <vt:lpstr>CHUV</vt:lpstr>
      <vt:lpstr>FIVTI</vt:lpstr>
      <vt:lpstr>aaa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Wyder Angela (wydr)</dc:creator>
  <cp:lastModifiedBy>Christian Liesen</cp:lastModifiedBy>
  <dcterms:created xsi:type="dcterms:W3CDTF">2021-02-05T15:49:48Z</dcterms:created>
  <dcterms:modified xsi:type="dcterms:W3CDTF">2021-02-19T09:58:17Z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d9bad3-6dac-4e9a-89a3-89f3b8d247b2_Enabled">
    <vt:lpwstr>True</vt:lpwstr>
  </property>
  <property fmtid="{D5CDD505-2E9C-101B-9397-08002B2CF9AE}" pid="3" name="MSIP_Label_10d9bad3-6dac-4e9a-89a3-89f3b8d247b2_SiteId">
    <vt:lpwstr>5d1a9f9d-201f-4a10-b983-451cf65cbc1e</vt:lpwstr>
  </property>
  <property fmtid="{D5CDD505-2E9C-101B-9397-08002B2CF9AE}" pid="4" name="MSIP_Label_10d9bad3-6dac-4e9a-89a3-89f3b8d247b2_Owner">
    <vt:lpwstr>wydr@zhaw.ch</vt:lpwstr>
  </property>
  <property fmtid="{D5CDD505-2E9C-101B-9397-08002B2CF9AE}" pid="5" name="MSIP_Label_10d9bad3-6dac-4e9a-89a3-89f3b8d247b2_SetDate">
    <vt:lpwstr>2021-02-05T16:09:57.9925617Z</vt:lpwstr>
  </property>
  <property fmtid="{D5CDD505-2E9C-101B-9397-08002B2CF9AE}" pid="6" name="MSIP_Label_10d9bad3-6dac-4e9a-89a3-89f3b8d247b2_Name">
    <vt:lpwstr>Intern</vt:lpwstr>
  </property>
  <property fmtid="{D5CDD505-2E9C-101B-9397-08002B2CF9AE}" pid="7" name="MSIP_Label_10d9bad3-6dac-4e9a-89a3-89f3b8d247b2_Application">
    <vt:lpwstr>Microsoft Azure Information Protection</vt:lpwstr>
  </property>
  <property fmtid="{D5CDD505-2E9C-101B-9397-08002B2CF9AE}" pid="8" name="MSIP_Label_10d9bad3-6dac-4e9a-89a3-89f3b8d247b2_ActionId">
    <vt:lpwstr>e3539a3c-0c42-4c31-aa7a-b2d2d7116d2f</vt:lpwstr>
  </property>
  <property fmtid="{D5CDD505-2E9C-101B-9397-08002B2CF9AE}" pid="9" name="MSIP_Label_10d9bad3-6dac-4e9a-89a3-89f3b8d247b2_Extended_MSFT_Method">
    <vt:lpwstr>Automatic</vt:lpwstr>
  </property>
  <property fmtid="{D5CDD505-2E9C-101B-9397-08002B2CF9AE}" pid="10" name="Sensitivity">
    <vt:lpwstr>Intern</vt:lpwstr>
  </property>
</Properties>
</file>