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24226"/>
  <mc:AlternateContent xmlns:mc="http://schemas.openxmlformats.org/markup-compatibility/2006">
    <mc:Choice Requires="x15">
      <x15ac:absPath xmlns:x15ac="http://schemas.microsoft.com/office/spreadsheetml/2010/11/ac" url="O:\MASS\01_admin\00_sekretariat\Sekretariat\SVS-WEB-Tabellen\SVS 2025 fertige Tabellen\kv\"/>
    </mc:Choice>
  </mc:AlternateContent>
  <xr:revisionPtr revIDLastSave="0" documentId="13_ncr:1_{7E141541-745F-47CE-819B-2D90E90DD4BC}" xr6:coauthVersionLast="47" xr6:coauthVersionMax="47" xr10:uidLastSave="{00000000-0000-0000-0000-000000000000}"/>
  <bookViews>
    <workbookView xWindow="-120" yWindow="-120" windowWidth="38640" windowHeight="21120" xr2:uid="{00000000-000D-0000-FFFF-FFFF00000000}"/>
  </bookViews>
  <sheets>
    <sheet name="KV_AMal_2.0" sheetId="3" r:id="rId1"/>
    <sheet name="KV_AMal_2.1" sheetId="2" r:id="rId2"/>
    <sheet name="KV_AMal_2.2" sheetId="1" r:id="rId3"/>
  </sheets>
  <definedNames>
    <definedName name="_GDO94" localSheetId="0">#REF!</definedName>
    <definedName name="_GDO94">#REF!</definedName>
    <definedName name="_GDP80" localSheetId="0">#REF!</definedName>
    <definedName name="_GDP80">#REF!</definedName>
    <definedName name="_GDP81" localSheetId="0">#REF!</definedName>
    <definedName name="_GDP81">#REF!</definedName>
    <definedName name="_GDP82" localSheetId="0">#REF!</definedName>
    <definedName name="_GDP82">#REF!</definedName>
    <definedName name="_GDP83" localSheetId="0">#REF!</definedName>
    <definedName name="_GDP83">#REF!</definedName>
    <definedName name="_GDP84" localSheetId="0">#REF!</definedName>
    <definedName name="_GDP84">#REF!</definedName>
    <definedName name="_GDP85" localSheetId="0">#REF!</definedName>
    <definedName name="_GDP85">#REF!</definedName>
    <definedName name="_GDP86" localSheetId="0">#REF!</definedName>
    <definedName name="_GDP86">#REF!</definedName>
    <definedName name="_GDP87" localSheetId="0">#REF!</definedName>
    <definedName name="_GDP87">#REF!</definedName>
    <definedName name="_GDP88" localSheetId="0">#REF!</definedName>
    <definedName name="_GDP88">#REF!</definedName>
    <definedName name="_GDP89" localSheetId="0">#REF!</definedName>
    <definedName name="_GDP89">#REF!</definedName>
    <definedName name="_GDP90" localSheetId="0">#REF!</definedName>
    <definedName name="_GDP90">#REF!</definedName>
    <definedName name="_GDP91" localSheetId="0">#REF!</definedName>
    <definedName name="_GDP91">#REF!</definedName>
    <definedName name="_GDP92" localSheetId="0">#REF!</definedName>
    <definedName name="_GDP92">#REF!</definedName>
    <definedName name="_GDP93" localSheetId="0">#REF!</definedName>
    <definedName name="_GDP93">#REF!</definedName>
    <definedName name="_Regression_Int" hidden="1">1</definedName>
    <definedName name="ACwvu.Anteile._.87_96." localSheetId="0" hidden="1">#REF!</definedName>
    <definedName name="ACwvu.Anteile._.87_96." localSheetId="1" hidden="1">#REF!</definedName>
    <definedName name="ACwvu.Anteile._.87_96." hidden="1">#REF!</definedName>
    <definedName name="ACwvu.Detail._.87_96." localSheetId="0" hidden="1">#REF!</definedName>
    <definedName name="ACwvu.Detail._.87_96." localSheetId="1" hidden="1">#REF!</definedName>
    <definedName name="ACwvu.Detail._.87_96." hidden="1">#REF!</definedName>
    <definedName name="ACwvu.Gesamtrechnung._.87_96." localSheetId="0" hidden="1">#REF!</definedName>
    <definedName name="ACwvu.Gesamtrechnung._.87_96." localSheetId="1" hidden="1">#REF!</definedName>
    <definedName name="ACwvu.Gesamtrechnung._.87_96." hidden="1">#REF!</definedName>
    <definedName name="ACwvu.Grafik._.Anteile._.1996." localSheetId="0" hidden="1">#REF!</definedName>
    <definedName name="ACwvu.Grafik._.Anteile._.1996." localSheetId="1" hidden="1">#REF!</definedName>
    <definedName name="ACwvu.Grafik._.Anteile._.1996." hidden="1">#REF!</definedName>
    <definedName name="ACwvu.Übersicht._.87_96." localSheetId="0" hidden="1">#REF!</definedName>
    <definedName name="ACwvu.Übersicht._.87_96." localSheetId="1" hidden="1">#REF!</definedName>
    <definedName name="ACwvu.Übersicht._.87_96." hidden="1">#REF!</definedName>
    <definedName name="ACwvu.Veränderungsraten._.87_96." localSheetId="0" hidden="1">#REF!</definedName>
    <definedName name="ACwvu.Veränderungsraten._.87_96." localSheetId="1" hidden="1">#REF!</definedName>
    <definedName name="ACwvu.Veränderungsraten._.87_96." hidden="1">#REF!</definedName>
    <definedName name="AHV1.1_1.3" localSheetId="0">#REF!</definedName>
    <definedName name="AHV1.1_1.3">#REF!</definedName>
    <definedName name="Arbeitsmarktmassnahmen_für_die_OECD_Statistik_Active_Labour_Market_Programmes_ALMP">#REF!</definedName>
    <definedName name="Cwvu.Anteile._.87_96." localSheetId="0" hidden="1">#REF!</definedName>
    <definedName name="Cwvu.Anteile._.87_96." localSheetId="1" hidden="1">#REF!</definedName>
    <definedName name="Cwvu.Anteile._.87_96." hidden="1">#REF!</definedName>
    <definedName name="Cwvu.Betriebsrechnung._.87_96." hidden="1">#REF!,#REF!,#REF!,#REF!,#REF!,#REF!,#REF!,#REF!,#REF!,#REF!,#REF!,#REF!,#REF!,#REF!,#REF!,#REF!,#REF!,#REF!,#REF!,#REF!</definedName>
    <definedName name="Cwvu.Detail._.87_96." localSheetId="0" hidden="1">#REF!,#REF!,#REF!,#REF!,#REF!,#REF!,#REF!,#REF!,#REF!,#REF!,#REF!,#REF!,#REF!</definedName>
    <definedName name="Cwvu.Detail._.87_96." localSheetId="1" hidden="1">#REF!,#REF!,#REF!,#REF!,#REF!,#REF!,#REF!,#REF!,#REF!,#REF!,#REF!,#REF!,#REF!</definedName>
    <definedName name="Cwvu.Detail._.87_96." hidden="1">#REF!,#REF!,#REF!,#REF!,#REF!,#REF!,#REF!,#REF!,#REF!,#REF!,#REF!,#REF!,#REF!</definedName>
    <definedName name="Cwvu.Gesamtrechnung._.87_96." localSheetId="0" hidden="1">#REF!,#REF!,#REF!</definedName>
    <definedName name="Cwvu.Gesamtrechnung._.87_96." localSheetId="1" hidden="1">#REF!,#REF!,#REF!</definedName>
    <definedName name="Cwvu.Gesamtrechnung._.87_96." hidden="1">#REF!,#REF!,#REF!</definedName>
    <definedName name="Cwvu.Grafik._.Anteile._.1996." localSheetId="0" hidden="1">#REF!</definedName>
    <definedName name="Cwvu.Grafik._.Anteile._.1996." localSheetId="1" hidden="1">#REF!</definedName>
    <definedName name="Cwvu.Grafik._.Anteile._.1996." hidden="1">#REF!</definedName>
    <definedName name="Cwvu.Übersicht._.87_96." localSheetId="0" hidden="1">#REF!,#REF!,#REF!,#REF!,#REF!,#REF!,#REF!,#REF!,#REF!,#REF!,#REF!,#REF!,#REF!,#REF!,#REF!,#REF!,#REF!,#REF!,#REF!</definedName>
    <definedName name="Cwvu.Übersicht._.87_96." localSheetId="1" hidden="1">#REF!,#REF!,#REF!,#REF!,#REF!,#REF!,#REF!,#REF!,#REF!,#REF!,#REF!,#REF!,#REF!,#REF!,#REF!,#REF!,#REF!,#REF!,#REF!</definedName>
    <definedName name="Cwvu.Übersicht._.87_96." localSheetId="2" hidden="1">#REF!,#REF!,#REF!,#REF!,#REF!,#REF!,#REF!,#REF!,#REF!,#REF!,#REF!,#REF!,#REF!,#REF!,#REF!</definedName>
    <definedName name="Cwvu.Übersicht._.87_96." hidden="1">#REF!,#REF!,#REF!,#REF!,#REF!,#REF!,#REF!,#REF!,#REF!,#REF!,#REF!,#REF!,#REF!,#REF!,#REF!,#REF!,#REF!,#REF!,#REF!</definedName>
    <definedName name="Cwvu.Veränderungsraten._.87_96." localSheetId="0" hidden="1">#REF!,#REF!</definedName>
    <definedName name="Cwvu.Veränderungsraten._.87_96." localSheetId="1" hidden="1">#REF!,#REF!</definedName>
    <definedName name="Cwvu.Veränderungsraten._.87_96." hidden="1">#REF!,#REF!</definedName>
    <definedName name="cx"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Database">#REF!</definedName>
    <definedName name="Die_Health_data_base_HDB_in_der_Social_Expenditure_data_base_SOCX_1996" localSheetId="0">#REF!</definedName>
    <definedName name="Die_Health_data_base_HDB_in_der_Social_Expenditure_data_base_SOCX_1996">#REF!</definedName>
    <definedName name="_xlnm.Print_Area" localSheetId="0">KV_AMal_2.0!$A$1:$AL$64</definedName>
    <definedName name="_xlnm.Print_Area" localSheetId="1">KV_AMal_2.1!$A$1:$AL$79</definedName>
    <definedName name="_xlnm.Print_Area" localSheetId="2">KV_AMal_2.2!$A$1:$AQ$42</definedName>
    <definedName name="_xlnm.Print_Area">#REF!</definedName>
    <definedName name="_xlnm.Print_Titles" localSheetId="0">#REF!,#REF!</definedName>
    <definedName name="_xlnm.Print_Titles" localSheetId="1">#REF!,#REF!</definedName>
    <definedName name="_xlnm.Print_Titles">#REF!,#REF!</definedName>
    <definedName name="noname_ms"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Print_Area_MI">#REF!</definedName>
    <definedName name="Print_Titles_MI">#REF!</definedName>
    <definedName name="QWQW"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teile._.87_96." localSheetId="0" hidden="1">#REF!,#REF!,#REF!</definedName>
    <definedName name="Rwvu.Anteile._.87_96." localSheetId="1" hidden="1">#REF!,#REF!,#REF!</definedName>
    <definedName name="Rwvu.Anteile._.87_96." hidden="1">#REF!,#REF!,#REF!</definedName>
    <definedName name="Rwvu.Betriebsrechnung._.87_96." hidden="1">#REF!,#REF!</definedName>
    <definedName name="Rwvu.Detail._.87_96." localSheetId="0" hidden="1">#REF!,#REF!,#REF!</definedName>
    <definedName name="Rwvu.Detail._.87_96." localSheetId="1" hidden="1">#REF!,#REF!,#REF!</definedName>
    <definedName name="Rwvu.Detail._.87_96." hidden="1">#REF!,#REF!,#REF!</definedName>
    <definedName name="Rwvu.Gesamtrechnung._.87_96." localSheetId="0" hidden="1">#REF!</definedName>
    <definedName name="Rwvu.Gesamtrechnung._.87_96." localSheetId="1" hidden="1">#REF!</definedName>
    <definedName name="Rwvu.Gesamtrechnung._.87_96." hidden="1">#REF!</definedName>
    <definedName name="Rwvu.Grafik._.Anteile._.1996." localSheetId="0" hidden="1">#REF!,#REF!,#REF!</definedName>
    <definedName name="Rwvu.Grafik._.Anteile._.1996." localSheetId="1" hidden="1">#REF!,#REF!,#REF!</definedName>
    <definedName name="Rwvu.Grafik._.Anteile._.1996." hidden="1">#REF!,#REF!,#REF!</definedName>
    <definedName name="Rwvu.Übersicht._.87_96." localSheetId="0" hidden="1">#REF!,#REF!,#REF!</definedName>
    <definedName name="Rwvu.Übersicht._.87_96." localSheetId="1" hidden="1">#REF!,#REF!,#REF!</definedName>
    <definedName name="Rwvu.Übersicht._.87_96." localSheetId="2" hidden="1">#REF!,#REF!</definedName>
    <definedName name="Rwvu.Übersicht._.87_96." hidden="1">#REF!,#REF!,#REF!</definedName>
    <definedName name="Rwvu.Veränderungsraten._.87_96." localSheetId="0" hidden="1">#REF!</definedName>
    <definedName name="Rwvu.Veränderungsraten._.87_96." localSheetId="1" hidden="1">#REF!</definedName>
    <definedName name="Rwvu.Veränderungsraten._.87_96." hidden="1">#REF!</definedName>
    <definedName name="_xlnm.Criteria" localSheetId="0">#REF!</definedName>
    <definedName name="_xlnm.Criteria" localSheetId="1">#REF!</definedName>
    <definedName name="_xlnm.Criteria">#REF!</definedName>
    <definedName name="Swvu.Anteile._.87_96." localSheetId="0" hidden="1">#REF!</definedName>
    <definedName name="Swvu.Anteile._.87_96." localSheetId="1" hidden="1">#REF!</definedName>
    <definedName name="Swvu.Anteile._.87_96." hidden="1">#REF!</definedName>
    <definedName name="Swvu.Detail._.87_96." localSheetId="0" hidden="1">#REF!</definedName>
    <definedName name="Swvu.Detail._.87_96." localSheetId="1" hidden="1">#REF!</definedName>
    <definedName name="Swvu.Detail._.87_96." hidden="1">#REF!</definedName>
    <definedName name="Swvu.Gesamtrechnung._.87_96." localSheetId="0" hidden="1">#REF!</definedName>
    <definedName name="Swvu.Gesamtrechnung._.87_96." localSheetId="1" hidden="1">#REF!</definedName>
    <definedName name="Swvu.Gesamtrechnung._.87_96." hidden="1">#REF!</definedName>
    <definedName name="Swvu.Grafik._.Anteile._.1996." localSheetId="0" hidden="1">#REF!</definedName>
    <definedName name="Swvu.Grafik._.Anteile._.1996." localSheetId="1" hidden="1">#REF!</definedName>
    <definedName name="Swvu.Grafik._.Anteile._.1996." hidden="1">#REF!</definedName>
    <definedName name="Swvu.Übersicht._.87_96." localSheetId="0" hidden="1">#REF!</definedName>
    <definedName name="Swvu.Übersicht._.87_96." localSheetId="1" hidden="1">#REF!</definedName>
    <definedName name="Swvu.Übersicht._.87_96." hidden="1">#REF!</definedName>
    <definedName name="Swvu.Veränderungsraten._.87_96." localSheetId="0" hidden="1">#REF!</definedName>
    <definedName name="Swvu.Veränderungsraten._.87_96." localSheetId="1" hidden="1">#REF!</definedName>
    <definedName name="Swvu.Veränderungsraten._.87_96." hidden="1">#REF!</definedName>
    <definedName name="TOTAL">#REF!</definedName>
    <definedName name="WREWE"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teile._.87_96." localSheetId="0"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1"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etail._.87_96." localSheetId="0"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1"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Gesamtrechnung._.87_96."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Übersicht._.87_96."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2" hidden="1">{TRUE,TRUE,1,1,1152,758,FALSE,TRUE,TRUE,TRUE,0,5,#N/A,1,#N/A,74.0909090909091,120.384615384615,1,FALSE,FALSE,3,TRUE,1,FALSE,100,"Swvu.Übersicht._.87_96.","ACwvu.Übersicht._.87_96.",#N/A,FALSE,FALSE,0.433070866141732,0.433070866141732,0.393700787401575,0.393700787401575,2,"","&amp;L&amp;""55 Helvetica Roman,Standard""&amp;10&amp;D &amp;T&amp;C&amp;""55 Helvetica Roman,Standard""&amp;10&amp;F/&amp;A&amp;R&amp;""55 Helvetica Roman,Standard""&amp;10Ansicht Übersicht 87-96",FALSE,FALSE,TRUE,FALSE,1,82,#N/A,#N/A,"=R1C1:R40C75","=C5:C6,R1:R99","Rwvu.Übersicht._.87_96.","Cwvu.Übersicht._.87_96.",FALSE,FALSE}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eränderungsraten._.87_96."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hidden="1">#REF!,#REF!</definedName>
    <definedName name="Z_016B1528_AFB2_11D2_BE2D_CCAAFBE249DD_.wvu.Rows" hidden="1">#REF!,#REF!,#REF!,#REF!,#REF!,#REF!,#REF!,#REF!,#REF!,#REF!,#REF!,#REF!,#REF!,#REF!,#REF!,#REF!,#REF!,#REF!,#REF!,#REF!</definedName>
    <definedName name="Z_1F4E3881_ECC8_11D2_860B_9210B007D43B_.wvu.Cols" localSheetId="0" hidden="1">#REF!,#REF!,#REF!</definedName>
    <definedName name="Z_1F4E3881_ECC8_11D2_860B_9210B007D43B_.wvu.Cols" localSheetId="1" hidden="1">#REF!,#REF!,#REF!</definedName>
    <definedName name="Z_1F4E3881_ECC8_11D2_860B_9210B007D43B_.wvu.Cols" hidden="1">#REF!,#REF!,#REF!</definedName>
    <definedName name="Z_1F4E3881_ECC8_11D2_860B_9210B007D43B_.wvu.PrintArea" localSheetId="0" hidden="1">#REF!</definedName>
    <definedName name="Z_1F4E3881_ECC8_11D2_860B_9210B007D43B_.wvu.PrintArea" localSheetId="1" hidden="1">#REF!</definedName>
    <definedName name="Z_1F4E3881_ECC8_11D2_860B_9210B007D43B_.wvu.PrintArea" hidden="1">#REF!</definedName>
    <definedName name="Z_1F4E3881_ECC8_11D2_860B_9210B007D43B_.wvu.PrintTitles" localSheetId="0" hidden="1">#REF!,#REF!</definedName>
    <definedName name="Z_1F4E3881_ECC8_11D2_860B_9210B007D43B_.wvu.PrintTitles" localSheetId="1" hidden="1">#REF!,#REF!</definedName>
    <definedName name="Z_1F4E3881_ECC8_11D2_860B_9210B007D43B_.wvu.PrintTitles" hidden="1">#REF!,#REF!</definedName>
    <definedName name="Z_1F4E3881_ECC8_11D2_860B_9210B007D43B_.wvu.Rows" localSheetId="0" hidden="1">#REF!</definedName>
    <definedName name="Z_1F4E3881_ECC8_11D2_860B_9210B007D43B_.wvu.Rows" localSheetId="1" hidden="1">#REF!</definedName>
    <definedName name="Z_1F4E3881_ECC8_11D2_860B_9210B007D43B_.wvu.Rows" hidden="1">#REF!</definedName>
    <definedName name="Z_1F4E3882_ECC8_11D2_860B_9210B007D43B_.wvu.Cols" localSheetId="0" hidden="1">#REF!,#REF!,#REF!</definedName>
    <definedName name="Z_1F4E3882_ECC8_11D2_860B_9210B007D43B_.wvu.Cols" localSheetId="1" hidden="1">#REF!,#REF!,#REF!</definedName>
    <definedName name="Z_1F4E3882_ECC8_11D2_860B_9210B007D43B_.wvu.Cols" hidden="1">#REF!,#REF!,#REF!</definedName>
    <definedName name="Z_1F4E3882_ECC8_11D2_860B_9210B007D43B_.wvu.PrintArea" localSheetId="0" hidden="1">#REF!</definedName>
    <definedName name="Z_1F4E3882_ECC8_11D2_860B_9210B007D43B_.wvu.PrintArea" localSheetId="1" hidden="1">#REF!</definedName>
    <definedName name="Z_1F4E3882_ECC8_11D2_860B_9210B007D43B_.wvu.PrintArea" hidden="1">#REF!</definedName>
    <definedName name="Z_1F4E3882_ECC8_11D2_860B_9210B007D43B_.wvu.PrintTitles" localSheetId="0" hidden="1">#REF!,#REF!</definedName>
    <definedName name="Z_1F4E3882_ECC8_11D2_860B_9210B007D43B_.wvu.PrintTitles" localSheetId="1" hidden="1">#REF!,#REF!</definedName>
    <definedName name="Z_1F4E3882_ECC8_11D2_860B_9210B007D43B_.wvu.PrintTitles" hidden="1">#REF!,#REF!</definedName>
    <definedName name="Z_1F4E3882_ECC8_11D2_860B_9210B007D43B_.wvu.Rows" localSheetId="0" hidden="1">#REF!,#REF!,#REF!,#REF!,#REF!,#REF!,#REF!,#REF!,#REF!,#REF!,#REF!,#REF!,#REF!</definedName>
    <definedName name="Z_1F4E3882_ECC8_11D2_860B_9210B007D43B_.wvu.Rows" localSheetId="1" hidden="1">#REF!,#REF!,#REF!,#REF!,#REF!,#REF!,#REF!,#REF!,#REF!,#REF!,#REF!,#REF!,#REF!</definedName>
    <definedName name="Z_1F4E3882_ECC8_11D2_860B_9210B007D43B_.wvu.Rows" hidden="1">#REF!,#REF!,#REF!,#REF!,#REF!,#REF!,#REF!,#REF!,#REF!,#REF!,#REF!,#REF!,#REF!</definedName>
    <definedName name="Z_1F4E3883_ECC8_11D2_860B_9210B007D43B_.wvu.Cols" localSheetId="0" hidden="1">#REF!,#REF!,#REF!</definedName>
    <definedName name="Z_1F4E3883_ECC8_11D2_860B_9210B007D43B_.wvu.Cols" localSheetId="1" hidden="1">#REF!,#REF!,#REF!</definedName>
    <definedName name="Z_1F4E3883_ECC8_11D2_860B_9210B007D43B_.wvu.Cols" hidden="1">#REF!,#REF!,#REF!</definedName>
    <definedName name="Z_1F4E3883_ECC8_11D2_860B_9210B007D43B_.wvu.PrintArea" localSheetId="0" hidden="1">#REF!</definedName>
    <definedName name="Z_1F4E3883_ECC8_11D2_860B_9210B007D43B_.wvu.PrintArea" localSheetId="1" hidden="1">#REF!</definedName>
    <definedName name="Z_1F4E3883_ECC8_11D2_860B_9210B007D43B_.wvu.PrintArea" hidden="1">#REF!</definedName>
    <definedName name="Z_1F4E3883_ECC8_11D2_860B_9210B007D43B_.wvu.PrintTitles" localSheetId="0" hidden="1">#REF!,#REF!</definedName>
    <definedName name="Z_1F4E3883_ECC8_11D2_860B_9210B007D43B_.wvu.PrintTitles" localSheetId="1" hidden="1">#REF!,#REF!</definedName>
    <definedName name="Z_1F4E3883_ECC8_11D2_860B_9210B007D43B_.wvu.PrintTitles" hidden="1">#REF!,#REF!</definedName>
    <definedName name="Z_1F4E3883_ECC8_11D2_860B_9210B007D43B_.wvu.Rows" localSheetId="0" hidden="1">#REF!</definedName>
    <definedName name="Z_1F4E3883_ECC8_11D2_860B_9210B007D43B_.wvu.Rows" localSheetId="1" hidden="1">#REF!</definedName>
    <definedName name="Z_1F4E3883_ECC8_11D2_860B_9210B007D43B_.wvu.Rows" hidden="1">#REF!</definedName>
    <definedName name="Z_1F4E3884_ECC8_11D2_860B_9210B007D43B_.wvu.Cols" localSheetId="0" hidden="1">#REF!,#REF!,#REF!</definedName>
    <definedName name="Z_1F4E3884_ECC8_11D2_860B_9210B007D43B_.wvu.Cols" localSheetId="1" hidden="1">#REF!,#REF!,#REF!</definedName>
    <definedName name="Z_1F4E3884_ECC8_11D2_860B_9210B007D43B_.wvu.Cols" hidden="1">#REF!,#REF!,#REF!</definedName>
    <definedName name="Z_1F4E3884_ECC8_11D2_860B_9210B007D43B_.wvu.PrintArea" localSheetId="0" hidden="1">#REF!</definedName>
    <definedName name="Z_1F4E3884_ECC8_11D2_860B_9210B007D43B_.wvu.PrintArea" localSheetId="1" hidden="1">#REF!</definedName>
    <definedName name="Z_1F4E3884_ECC8_11D2_860B_9210B007D43B_.wvu.PrintArea" hidden="1">#REF!</definedName>
    <definedName name="Z_1F4E3884_ECC8_11D2_860B_9210B007D43B_.wvu.PrintTitles" localSheetId="0" hidden="1">#REF!,#REF!</definedName>
    <definedName name="Z_1F4E3884_ECC8_11D2_860B_9210B007D43B_.wvu.PrintTitles" localSheetId="1" hidden="1">#REF!,#REF!</definedName>
    <definedName name="Z_1F4E3884_ECC8_11D2_860B_9210B007D43B_.wvu.PrintTitles" hidden="1">#REF!,#REF!</definedName>
    <definedName name="Z_1F4E3884_ECC8_11D2_860B_9210B007D43B_.wvu.Rows" localSheetId="0" hidden="1">#REF!,#REF!,#REF!,#REF!,#REF!,#REF!,#REF!,#REF!,#REF!,#REF!,#REF!,#REF!,#REF!,#REF!,#REF!,#REF!,#REF!,#REF!,#REF!</definedName>
    <definedName name="Z_1F4E3884_ECC8_11D2_860B_9210B007D43B_.wvu.Rows" localSheetId="1" hidden="1">#REF!,#REF!,#REF!,#REF!,#REF!,#REF!,#REF!,#REF!,#REF!,#REF!,#REF!,#REF!,#REF!,#REF!,#REF!,#REF!,#REF!,#REF!,#REF!</definedName>
    <definedName name="Z_1F4E3884_ECC8_11D2_860B_9210B007D43B_.wvu.Rows" hidden="1">#REF!,#REF!,#REF!,#REF!,#REF!,#REF!,#REF!,#REF!,#REF!,#REF!,#REF!,#REF!,#REF!,#REF!,#REF!,#REF!,#REF!,#REF!,#REF!</definedName>
    <definedName name="Z_31D3EF01_F23F_11D2_860B_9E13BC17C73B_.wvu.Cols" localSheetId="0" hidden="1">#REF!,#REF!,#REF!</definedName>
    <definedName name="Z_31D3EF01_F23F_11D2_860B_9E13BC17C73B_.wvu.Cols" localSheetId="1" hidden="1">#REF!,#REF!,#REF!</definedName>
    <definedName name="Z_31D3EF01_F23F_11D2_860B_9E13BC17C73B_.wvu.Cols" hidden="1">#REF!,#REF!,#REF!</definedName>
    <definedName name="Z_31D3EF01_F23F_11D2_860B_9E13BC17C73B_.wvu.PrintArea" localSheetId="0" hidden="1">#REF!</definedName>
    <definedName name="Z_31D3EF01_F23F_11D2_860B_9E13BC17C73B_.wvu.PrintArea" localSheetId="1" hidden="1">#REF!</definedName>
    <definedName name="Z_31D3EF01_F23F_11D2_860B_9E13BC17C73B_.wvu.PrintArea" hidden="1">#REF!</definedName>
    <definedName name="Z_31D3EF01_F23F_11D2_860B_9E13BC17C73B_.wvu.PrintTitles" localSheetId="0" hidden="1">#REF!,#REF!</definedName>
    <definedName name="Z_31D3EF01_F23F_11D2_860B_9E13BC17C73B_.wvu.PrintTitles" localSheetId="1" hidden="1">#REF!,#REF!</definedName>
    <definedName name="Z_31D3EF01_F23F_11D2_860B_9E13BC17C73B_.wvu.PrintTitles" hidden="1">#REF!,#REF!</definedName>
    <definedName name="Z_31D3EF01_F23F_11D2_860B_9E13BC17C73B_.wvu.Rows" localSheetId="0" hidden="1">#REF!</definedName>
    <definedName name="Z_31D3EF01_F23F_11D2_860B_9E13BC17C73B_.wvu.Rows" localSheetId="1" hidden="1">#REF!</definedName>
    <definedName name="Z_31D3EF01_F23F_11D2_860B_9E13BC17C73B_.wvu.Rows" hidden="1">#REF!</definedName>
    <definedName name="Z_31D3EF02_F23F_11D2_860B_9E13BC17C73B_.wvu.Cols" localSheetId="0" hidden="1">#REF!,#REF!,#REF!</definedName>
    <definedName name="Z_31D3EF02_F23F_11D2_860B_9E13BC17C73B_.wvu.Cols" localSheetId="1" hidden="1">#REF!,#REF!,#REF!</definedName>
    <definedName name="Z_31D3EF02_F23F_11D2_860B_9E13BC17C73B_.wvu.Cols" hidden="1">#REF!,#REF!,#REF!</definedName>
    <definedName name="Z_31D3EF02_F23F_11D2_860B_9E13BC17C73B_.wvu.PrintArea" localSheetId="0" hidden="1">#REF!</definedName>
    <definedName name="Z_31D3EF02_F23F_11D2_860B_9E13BC17C73B_.wvu.PrintArea" localSheetId="1" hidden="1">#REF!</definedName>
    <definedName name="Z_31D3EF02_F23F_11D2_860B_9E13BC17C73B_.wvu.PrintArea" hidden="1">#REF!</definedName>
    <definedName name="Z_31D3EF02_F23F_11D2_860B_9E13BC17C73B_.wvu.PrintTitles" localSheetId="0" hidden="1">#REF!,#REF!</definedName>
    <definedName name="Z_31D3EF02_F23F_11D2_860B_9E13BC17C73B_.wvu.PrintTitles" localSheetId="1" hidden="1">#REF!,#REF!</definedName>
    <definedName name="Z_31D3EF02_F23F_11D2_860B_9E13BC17C73B_.wvu.PrintTitles" hidden="1">#REF!,#REF!</definedName>
    <definedName name="Z_31D3EF02_F23F_11D2_860B_9E13BC17C73B_.wvu.Rows" localSheetId="0" hidden="1">#REF!,#REF!,#REF!,#REF!,#REF!,#REF!,#REF!,#REF!,#REF!,#REF!,#REF!,#REF!,#REF!</definedName>
    <definedName name="Z_31D3EF02_F23F_11D2_860B_9E13BC17C73B_.wvu.Rows" localSheetId="1" hidden="1">#REF!,#REF!,#REF!,#REF!,#REF!,#REF!,#REF!,#REF!,#REF!,#REF!,#REF!,#REF!,#REF!</definedName>
    <definedName name="Z_31D3EF02_F23F_11D2_860B_9E13BC17C73B_.wvu.Rows" hidden="1">#REF!,#REF!,#REF!,#REF!,#REF!,#REF!,#REF!,#REF!,#REF!,#REF!,#REF!,#REF!,#REF!</definedName>
    <definedName name="Z_31D3EF03_F23F_11D2_860B_9E13BC17C73B_.wvu.Cols" localSheetId="0" hidden="1">#REF!,#REF!,#REF!</definedName>
    <definedName name="Z_31D3EF03_F23F_11D2_860B_9E13BC17C73B_.wvu.Cols" localSheetId="1" hidden="1">#REF!,#REF!,#REF!</definedName>
    <definedName name="Z_31D3EF03_F23F_11D2_860B_9E13BC17C73B_.wvu.Cols" hidden="1">#REF!,#REF!,#REF!</definedName>
    <definedName name="Z_31D3EF03_F23F_11D2_860B_9E13BC17C73B_.wvu.PrintArea" localSheetId="0" hidden="1">#REF!</definedName>
    <definedName name="Z_31D3EF03_F23F_11D2_860B_9E13BC17C73B_.wvu.PrintArea" localSheetId="1" hidden="1">#REF!</definedName>
    <definedName name="Z_31D3EF03_F23F_11D2_860B_9E13BC17C73B_.wvu.PrintArea" hidden="1">#REF!</definedName>
    <definedName name="Z_31D3EF03_F23F_11D2_860B_9E13BC17C73B_.wvu.PrintTitles" localSheetId="0" hidden="1">#REF!,#REF!</definedName>
    <definedName name="Z_31D3EF03_F23F_11D2_860B_9E13BC17C73B_.wvu.PrintTitles" localSheetId="1" hidden="1">#REF!,#REF!</definedName>
    <definedName name="Z_31D3EF03_F23F_11D2_860B_9E13BC17C73B_.wvu.PrintTitles" hidden="1">#REF!,#REF!</definedName>
    <definedName name="Z_31D3EF03_F23F_11D2_860B_9E13BC17C73B_.wvu.Rows" localSheetId="0" hidden="1">#REF!</definedName>
    <definedName name="Z_31D3EF03_F23F_11D2_860B_9E13BC17C73B_.wvu.Rows" localSheetId="1" hidden="1">#REF!</definedName>
    <definedName name="Z_31D3EF03_F23F_11D2_860B_9E13BC17C73B_.wvu.Rows" hidden="1">#REF!</definedName>
    <definedName name="Z_31D3EF04_F23F_11D2_860B_9E13BC17C73B_.wvu.Cols" localSheetId="0" hidden="1">#REF!,#REF!,#REF!</definedName>
    <definedName name="Z_31D3EF04_F23F_11D2_860B_9E13BC17C73B_.wvu.Cols" localSheetId="1" hidden="1">#REF!,#REF!,#REF!</definedName>
    <definedName name="Z_31D3EF04_F23F_11D2_860B_9E13BC17C73B_.wvu.Cols" hidden="1">#REF!,#REF!,#REF!</definedName>
    <definedName name="Z_31D3EF04_F23F_11D2_860B_9E13BC17C73B_.wvu.PrintArea" localSheetId="0" hidden="1">#REF!</definedName>
    <definedName name="Z_31D3EF04_F23F_11D2_860B_9E13BC17C73B_.wvu.PrintArea" localSheetId="1" hidden="1">#REF!</definedName>
    <definedName name="Z_31D3EF04_F23F_11D2_860B_9E13BC17C73B_.wvu.PrintArea" hidden="1">#REF!</definedName>
    <definedName name="Z_31D3EF04_F23F_11D2_860B_9E13BC17C73B_.wvu.PrintTitles" localSheetId="0" hidden="1">#REF!,#REF!</definedName>
    <definedName name="Z_31D3EF04_F23F_11D2_860B_9E13BC17C73B_.wvu.PrintTitles" localSheetId="1" hidden="1">#REF!,#REF!</definedName>
    <definedName name="Z_31D3EF04_F23F_11D2_860B_9E13BC17C73B_.wvu.PrintTitles" hidden="1">#REF!,#REF!</definedName>
    <definedName name="Z_31D3EF04_F23F_11D2_860B_9E13BC17C73B_.wvu.Rows" localSheetId="0" hidden="1">#REF!,#REF!,#REF!,#REF!,#REF!,#REF!,#REF!,#REF!,#REF!,#REF!,#REF!,#REF!,#REF!,#REF!,#REF!,#REF!,#REF!,#REF!,#REF!</definedName>
    <definedName name="Z_31D3EF04_F23F_11D2_860B_9E13BC17C73B_.wvu.Rows" localSheetId="1" hidden="1">#REF!,#REF!,#REF!,#REF!,#REF!,#REF!,#REF!,#REF!,#REF!,#REF!,#REF!,#REF!,#REF!,#REF!,#REF!,#REF!,#REF!,#REF!,#REF!</definedName>
    <definedName name="Z_31D3EF04_F23F_11D2_860B_9E13BC17C73B_.wvu.Rows" hidden="1">#REF!,#REF!,#REF!,#REF!,#REF!,#REF!,#REF!,#REF!,#REF!,#REF!,#REF!,#REF!,#REF!,#REF!,#REF!,#REF!,#REF!,#REF!,#REF!</definedName>
    <definedName name="Z_427F6E2C_548B_11D2_860B_CACACCB71837_.wvu.Rows" localSheetId="0" hidden="1">#REF!,#REF!,#REF!</definedName>
    <definedName name="Z_427F6E2C_548B_11D2_860B_CACACCB71837_.wvu.Rows" localSheetId="1" hidden="1">#REF!,#REF!,#REF!</definedName>
    <definedName name="Z_427F6E2C_548B_11D2_860B_CACACCB71837_.wvu.Rows" hidden="1">#REF!,#REF!,#REF!</definedName>
    <definedName name="Z_427F6E2F_548B_11D2_860B_CACACCB71837_.wvu.Rows" localSheetId="0" hidden="1">#REF!,#REF!,#REF!</definedName>
    <definedName name="Z_427F6E2F_548B_11D2_860B_CACACCB71837_.wvu.Rows" localSheetId="1" hidden="1">#REF!,#REF!,#REF!</definedName>
    <definedName name="Z_427F6E2F_548B_11D2_860B_CACACCB71837_.wvu.Rows" hidden="1">#REF!,#REF!,#REF!</definedName>
    <definedName name="Z_427F6E30_548B_11D2_860B_CACACCB71837_.wvu.Rows" localSheetId="0" hidden="1">#REF!,#REF!,#REF!</definedName>
    <definedName name="Z_427F6E30_548B_11D2_860B_CACACCB71837_.wvu.Rows" localSheetId="1" hidden="1">#REF!,#REF!,#REF!</definedName>
    <definedName name="Z_427F6E30_548B_11D2_860B_CACACCB71837_.wvu.Rows" hidden="1">#REF!,#REF!,#REF!</definedName>
    <definedName name="Z_427F6E32_548B_11D2_860B_CACACCB71837_.wvu.Rows" localSheetId="0" hidden="1">#REF!,#REF!,#REF!</definedName>
    <definedName name="Z_427F6E32_548B_11D2_860B_CACACCB71837_.wvu.Rows" localSheetId="1" hidden="1">#REF!,#REF!,#REF!</definedName>
    <definedName name="Z_427F6E32_548B_11D2_860B_CACACCB71837_.wvu.Rows" hidden="1">#REF!,#REF!,#REF!</definedName>
    <definedName name="Z_427F6E46_548B_11D2_860B_CACACCB71837_.wvu.Cols" hidden="1">#REF!,#REF!,#REF!,#REF!</definedName>
    <definedName name="Z_427F6E46_548B_11D2_860B_CACACCB71837_.wvu.PrintArea" hidden="1">#REF!</definedName>
    <definedName name="Z_427F6E46_548B_11D2_860B_CACACCB71837_.wvu.PrintTitles" hidden="1">#REF!</definedName>
    <definedName name="Z_427F6E46_548B_11D2_860B_CACACCB71837_.wvu.Rows" hidden="1">#REF!</definedName>
    <definedName name="Z_5BDBF91C_2672_4A4D_B537_B4CA6C494A49_.wvu.Cols" localSheetId="0" hidden="1">#REF!,#REF!,#REF!</definedName>
    <definedName name="Z_5BDBF91C_2672_4A4D_B537_B4CA6C494A49_.wvu.Cols" localSheetId="1" hidden="1">#REF!,#REF!,#REF!</definedName>
    <definedName name="Z_5BDBF91C_2672_4A4D_B537_B4CA6C494A49_.wvu.Cols" hidden="1">#REF!,#REF!,#REF!</definedName>
    <definedName name="Z_5BDBF91C_2672_4A4D_B537_B4CA6C494A49_.wvu.PrintArea" localSheetId="0" hidden="1">#REF!</definedName>
    <definedName name="Z_5BDBF91C_2672_4A4D_B537_B4CA6C494A49_.wvu.PrintArea" localSheetId="1" hidden="1">#REF!</definedName>
    <definedName name="Z_5BDBF91C_2672_4A4D_B537_B4CA6C494A49_.wvu.PrintArea" hidden="1">#REF!</definedName>
    <definedName name="Z_5BDBF91C_2672_4A4D_B537_B4CA6C494A49_.wvu.Rows" localSheetId="0" hidden="1">#REF!,#REF!,#REF!</definedName>
    <definedName name="Z_5BDBF91C_2672_4A4D_B537_B4CA6C494A49_.wvu.Rows" localSheetId="1" hidden="1">#REF!,#REF!,#REF!</definedName>
    <definedName name="Z_5BDBF91C_2672_4A4D_B537_B4CA6C494A49_.wvu.Rows" hidden="1">#REF!,#REF!,#REF!</definedName>
    <definedName name="Z_7D0A0281_F310_11D2_860B_9E13BC17877B_.wvu.Cols" localSheetId="0" hidden="1">#REF!,#REF!,#REF!</definedName>
    <definedName name="Z_7D0A0281_F310_11D2_860B_9E13BC17877B_.wvu.Cols" localSheetId="1" hidden="1">#REF!,#REF!,#REF!</definedName>
    <definedName name="Z_7D0A0281_F310_11D2_860B_9E13BC17877B_.wvu.Cols" hidden="1">#REF!,#REF!,#REF!</definedName>
    <definedName name="Z_7D0A0281_F310_11D2_860B_9E13BC17877B_.wvu.PrintArea" localSheetId="0" hidden="1">#REF!</definedName>
    <definedName name="Z_7D0A0281_F310_11D2_860B_9E13BC17877B_.wvu.PrintArea" localSheetId="1" hidden="1">#REF!</definedName>
    <definedName name="Z_7D0A0281_F310_11D2_860B_9E13BC17877B_.wvu.PrintArea" hidden="1">#REF!</definedName>
    <definedName name="Z_7D0A0281_F310_11D2_860B_9E13BC17877B_.wvu.PrintTitles" localSheetId="0" hidden="1">#REF!,#REF!</definedName>
    <definedName name="Z_7D0A0281_F310_11D2_860B_9E13BC17877B_.wvu.PrintTitles" localSheetId="1" hidden="1">#REF!,#REF!</definedName>
    <definedName name="Z_7D0A0281_F310_11D2_860B_9E13BC17877B_.wvu.PrintTitles" hidden="1">#REF!,#REF!</definedName>
    <definedName name="Z_7D0A0281_F310_11D2_860B_9E13BC17877B_.wvu.Rows" localSheetId="0" hidden="1">#REF!</definedName>
    <definedName name="Z_7D0A0281_F310_11D2_860B_9E13BC17877B_.wvu.Rows" localSheetId="1" hidden="1">#REF!</definedName>
    <definedName name="Z_7D0A0281_F310_11D2_860B_9E13BC17877B_.wvu.Rows" hidden="1">#REF!</definedName>
    <definedName name="Z_7D0A0282_F310_11D2_860B_9E13BC17877B_.wvu.Cols" localSheetId="0" hidden="1">#REF!,#REF!,#REF!</definedName>
    <definedName name="Z_7D0A0282_F310_11D2_860B_9E13BC17877B_.wvu.Cols" localSheetId="1" hidden="1">#REF!,#REF!,#REF!</definedName>
    <definedName name="Z_7D0A0282_F310_11D2_860B_9E13BC17877B_.wvu.Cols" hidden="1">#REF!,#REF!,#REF!</definedName>
    <definedName name="Z_7D0A0282_F310_11D2_860B_9E13BC17877B_.wvu.PrintArea" localSheetId="0" hidden="1">#REF!</definedName>
    <definedName name="Z_7D0A0282_F310_11D2_860B_9E13BC17877B_.wvu.PrintArea" localSheetId="1" hidden="1">#REF!</definedName>
    <definedName name="Z_7D0A0282_F310_11D2_860B_9E13BC17877B_.wvu.PrintArea" hidden="1">#REF!</definedName>
    <definedName name="Z_7D0A0282_F310_11D2_860B_9E13BC17877B_.wvu.PrintTitles" localSheetId="0" hidden="1">#REF!,#REF!</definedName>
    <definedName name="Z_7D0A0282_F310_11D2_860B_9E13BC17877B_.wvu.PrintTitles" localSheetId="1" hidden="1">#REF!,#REF!</definedName>
    <definedName name="Z_7D0A0282_F310_11D2_860B_9E13BC17877B_.wvu.PrintTitles" hidden="1">#REF!,#REF!</definedName>
    <definedName name="Z_7D0A0282_F310_11D2_860B_9E13BC17877B_.wvu.Rows" localSheetId="0" hidden="1">#REF!,#REF!,#REF!,#REF!,#REF!,#REF!,#REF!,#REF!,#REF!,#REF!,#REF!,#REF!,#REF!</definedName>
    <definedName name="Z_7D0A0282_F310_11D2_860B_9E13BC17877B_.wvu.Rows" localSheetId="1" hidden="1">#REF!,#REF!,#REF!,#REF!,#REF!,#REF!,#REF!,#REF!,#REF!,#REF!,#REF!,#REF!,#REF!</definedName>
    <definedName name="Z_7D0A0282_F310_11D2_860B_9E13BC17877B_.wvu.Rows" hidden="1">#REF!,#REF!,#REF!,#REF!,#REF!,#REF!,#REF!,#REF!,#REF!,#REF!,#REF!,#REF!,#REF!</definedName>
    <definedName name="Z_7D0A0283_F310_11D2_860B_9E13BC17877B_.wvu.Cols" localSheetId="0" hidden="1">#REF!,#REF!,#REF!</definedName>
    <definedName name="Z_7D0A0283_F310_11D2_860B_9E13BC17877B_.wvu.Cols" localSheetId="1" hidden="1">#REF!,#REF!,#REF!</definedName>
    <definedName name="Z_7D0A0283_F310_11D2_860B_9E13BC17877B_.wvu.Cols" hidden="1">#REF!,#REF!,#REF!</definedName>
    <definedName name="Z_7D0A0283_F310_11D2_860B_9E13BC17877B_.wvu.PrintArea" localSheetId="0" hidden="1">#REF!</definedName>
    <definedName name="Z_7D0A0283_F310_11D2_860B_9E13BC17877B_.wvu.PrintArea" localSheetId="1" hidden="1">#REF!</definedName>
    <definedName name="Z_7D0A0283_F310_11D2_860B_9E13BC17877B_.wvu.PrintArea" hidden="1">#REF!</definedName>
    <definedName name="Z_7D0A0283_F310_11D2_860B_9E13BC17877B_.wvu.PrintTitles" localSheetId="0" hidden="1">#REF!,#REF!</definedName>
    <definedName name="Z_7D0A0283_F310_11D2_860B_9E13BC17877B_.wvu.PrintTitles" localSheetId="1" hidden="1">#REF!,#REF!</definedName>
    <definedName name="Z_7D0A0283_F310_11D2_860B_9E13BC17877B_.wvu.PrintTitles" hidden="1">#REF!,#REF!</definedName>
    <definedName name="Z_7D0A0283_F310_11D2_860B_9E13BC17877B_.wvu.Rows" localSheetId="0" hidden="1">#REF!</definedName>
    <definedName name="Z_7D0A0283_F310_11D2_860B_9E13BC17877B_.wvu.Rows" localSheetId="1" hidden="1">#REF!</definedName>
    <definedName name="Z_7D0A0283_F310_11D2_860B_9E13BC17877B_.wvu.Rows" hidden="1">#REF!</definedName>
    <definedName name="Z_7D0A0284_F310_11D2_860B_9E13BC17877B_.wvu.Cols" localSheetId="0" hidden="1">#REF!,#REF!,#REF!</definedName>
    <definedName name="Z_7D0A0284_F310_11D2_860B_9E13BC17877B_.wvu.Cols" localSheetId="1" hidden="1">#REF!,#REF!,#REF!</definedName>
    <definedName name="Z_7D0A0284_F310_11D2_860B_9E13BC17877B_.wvu.Cols" hidden="1">#REF!,#REF!,#REF!</definedName>
    <definedName name="Z_7D0A0284_F310_11D2_860B_9E13BC17877B_.wvu.PrintArea" localSheetId="0" hidden="1">#REF!</definedName>
    <definedName name="Z_7D0A0284_F310_11D2_860B_9E13BC17877B_.wvu.PrintArea" localSheetId="1" hidden="1">#REF!</definedName>
    <definedName name="Z_7D0A0284_F310_11D2_860B_9E13BC17877B_.wvu.PrintArea" hidden="1">#REF!</definedName>
    <definedName name="Z_7D0A0284_F310_11D2_860B_9E13BC17877B_.wvu.PrintTitles" localSheetId="0" hidden="1">#REF!,#REF!</definedName>
    <definedName name="Z_7D0A0284_F310_11D2_860B_9E13BC17877B_.wvu.PrintTitles" localSheetId="1" hidden="1">#REF!,#REF!</definedName>
    <definedName name="Z_7D0A0284_F310_11D2_860B_9E13BC17877B_.wvu.PrintTitles" hidden="1">#REF!,#REF!</definedName>
    <definedName name="Z_7D0A0284_F310_11D2_860B_9E13BC17877B_.wvu.Rows" localSheetId="0" hidden="1">#REF!,#REF!,#REF!,#REF!,#REF!,#REF!,#REF!,#REF!,#REF!,#REF!,#REF!,#REF!,#REF!,#REF!,#REF!,#REF!,#REF!,#REF!,#REF!</definedName>
    <definedName name="Z_7D0A0284_F310_11D2_860B_9E13BC17877B_.wvu.Rows" localSheetId="1" hidden="1">#REF!,#REF!,#REF!,#REF!,#REF!,#REF!,#REF!,#REF!,#REF!,#REF!,#REF!,#REF!,#REF!,#REF!,#REF!,#REF!,#REF!,#REF!,#REF!</definedName>
    <definedName name="Z_7D0A0284_F310_11D2_860B_9E13BC17877B_.wvu.Rows" hidden="1">#REF!,#REF!,#REF!,#REF!,#REF!,#REF!,#REF!,#REF!,#REF!,#REF!,#REF!,#REF!,#REF!,#REF!,#REF!,#REF!,#REF!,#REF!,#REF!</definedName>
    <definedName name="Z_975BA905_F175_11D2_860B_9E12BC07C71B_.wvu.Cols" localSheetId="0" hidden="1">#REF!,#REF!,#REF!</definedName>
    <definedName name="Z_975BA905_F175_11D2_860B_9E12BC07C71B_.wvu.Cols" localSheetId="1" hidden="1">#REF!,#REF!,#REF!</definedName>
    <definedName name="Z_975BA905_F175_11D2_860B_9E12BC07C71B_.wvu.Cols" hidden="1">#REF!,#REF!,#REF!</definedName>
    <definedName name="Z_975BA905_F175_11D2_860B_9E12BC07C71B_.wvu.PrintArea" localSheetId="0" hidden="1">#REF!</definedName>
    <definedName name="Z_975BA905_F175_11D2_860B_9E12BC07C71B_.wvu.PrintArea" localSheetId="1" hidden="1">#REF!</definedName>
    <definedName name="Z_975BA905_F175_11D2_860B_9E12BC07C71B_.wvu.PrintArea" hidden="1">#REF!</definedName>
    <definedName name="Z_975BA905_F175_11D2_860B_9E12BC07C71B_.wvu.PrintTitles" localSheetId="0" hidden="1">#REF!,#REF!</definedName>
    <definedName name="Z_975BA905_F175_11D2_860B_9E12BC07C71B_.wvu.PrintTitles" localSheetId="1" hidden="1">#REF!,#REF!</definedName>
    <definedName name="Z_975BA905_F175_11D2_860B_9E12BC07C71B_.wvu.PrintTitles" hidden="1">#REF!,#REF!</definedName>
    <definedName name="Z_975BA905_F175_11D2_860B_9E12BC07C71B_.wvu.Rows" localSheetId="0" hidden="1">#REF!</definedName>
    <definedName name="Z_975BA905_F175_11D2_860B_9E12BC07C71B_.wvu.Rows" localSheetId="1" hidden="1">#REF!</definedName>
    <definedName name="Z_975BA905_F175_11D2_860B_9E12BC07C71B_.wvu.Rows" hidden="1">#REF!</definedName>
    <definedName name="Z_975BA906_F175_11D2_860B_9E12BC07C71B_.wvu.Cols" localSheetId="0" hidden="1">#REF!,#REF!,#REF!</definedName>
    <definedName name="Z_975BA906_F175_11D2_860B_9E12BC07C71B_.wvu.Cols" localSheetId="1" hidden="1">#REF!,#REF!,#REF!</definedName>
    <definedName name="Z_975BA906_F175_11D2_860B_9E12BC07C71B_.wvu.Cols" hidden="1">#REF!,#REF!,#REF!</definedName>
    <definedName name="Z_975BA906_F175_11D2_860B_9E12BC07C71B_.wvu.PrintArea" localSheetId="0" hidden="1">#REF!</definedName>
    <definedName name="Z_975BA906_F175_11D2_860B_9E12BC07C71B_.wvu.PrintArea" localSheetId="1" hidden="1">#REF!</definedName>
    <definedName name="Z_975BA906_F175_11D2_860B_9E12BC07C71B_.wvu.PrintArea" hidden="1">#REF!</definedName>
    <definedName name="Z_975BA906_F175_11D2_860B_9E12BC07C71B_.wvu.PrintTitles" localSheetId="0" hidden="1">#REF!,#REF!</definedName>
    <definedName name="Z_975BA906_F175_11D2_860B_9E12BC07C71B_.wvu.PrintTitles" localSheetId="1" hidden="1">#REF!,#REF!</definedName>
    <definedName name="Z_975BA906_F175_11D2_860B_9E12BC07C71B_.wvu.PrintTitles" hidden="1">#REF!,#REF!</definedName>
    <definedName name="Z_975BA906_F175_11D2_860B_9E12BC07C71B_.wvu.Rows" localSheetId="0" hidden="1">#REF!,#REF!,#REF!,#REF!,#REF!,#REF!,#REF!,#REF!,#REF!,#REF!,#REF!,#REF!,#REF!</definedName>
    <definedName name="Z_975BA906_F175_11D2_860B_9E12BC07C71B_.wvu.Rows" localSheetId="1" hidden="1">#REF!,#REF!,#REF!,#REF!,#REF!,#REF!,#REF!,#REF!,#REF!,#REF!,#REF!,#REF!,#REF!</definedName>
    <definedName name="Z_975BA906_F175_11D2_860B_9E12BC07C71B_.wvu.Rows" hidden="1">#REF!,#REF!,#REF!,#REF!,#REF!,#REF!,#REF!,#REF!,#REF!,#REF!,#REF!,#REF!,#REF!</definedName>
    <definedName name="Z_975BA907_F175_11D2_860B_9E12BC07C71B_.wvu.Cols" localSheetId="0" hidden="1">#REF!,#REF!,#REF!</definedName>
    <definedName name="Z_975BA907_F175_11D2_860B_9E12BC07C71B_.wvu.Cols" localSheetId="1" hidden="1">#REF!,#REF!,#REF!</definedName>
    <definedName name="Z_975BA907_F175_11D2_860B_9E12BC07C71B_.wvu.Cols" hidden="1">#REF!,#REF!,#REF!</definedName>
    <definedName name="Z_975BA907_F175_11D2_860B_9E12BC07C71B_.wvu.PrintArea" localSheetId="0" hidden="1">#REF!</definedName>
    <definedName name="Z_975BA907_F175_11D2_860B_9E12BC07C71B_.wvu.PrintArea" localSheetId="1" hidden="1">#REF!</definedName>
    <definedName name="Z_975BA907_F175_11D2_860B_9E12BC07C71B_.wvu.PrintArea" hidden="1">#REF!</definedName>
    <definedName name="Z_975BA907_F175_11D2_860B_9E12BC07C71B_.wvu.PrintTitles" localSheetId="0" hidden="1">#REF!,#REF!</definedName>
    <definedName name="Z_975BA907_F175_11D2_860B_9E12BC07C71B_.wvu.PrintTitles" localSheetId="1" hidden="1">#REF!,#REF!</definedName>
    <definedName name="Z_975BA907_F175_11D2_860B_9E12BC07C71B_.wvu.PrintTitles" hidden="1">#REF!,#REF!</definedName>
    <definedName name="Z_975BA907_F175_11D2_860B_9E12BC07C71B_.wvu.Rows" localSheetId="0" hidden="1">#REF!</definedName>
    <definedName name="Z_975BA907_F175_11D2_860B_9E12BC07C71B_.wvu.Rows" localSheetId="1" hidden="1">#REF!</definedName>
    <definedName name="Z_975BA907_F175_11D2_860B_9E12BC07C71B_.wvu.Rows" hidden="1">#REF!</definedName>
    <definedName name="Z_975BA908_F175_11D2_860B_9E12BC07C71B_.wvu.Cols" localSheetId="0" hidden="1">#REF!,#REF!,#REF!</definedName>
    <definedName name="Z_975BA908_F175_11D2_860B_9E12BC07C71B_.wvu.Cols" localSheetId="1" hidden="1">#REF!,#REF!,#REF!</definedName>
    <definedName name="Z_975BA908_F175_11D2_860B_9E12BC07C71B_.wvu.Cols" hidden="1">#REF!,#REF!,#REF!</definedName>
    <definedName name="Z_975BA908_F175_11D2_860B_9E12BC07C71B_.wvu.PrintArea" localSheetId="0" hidden="1">#REF!</definedName>
    <definedName name="Z_975BA908_F175_11D2_860B_9E12BC07C71B_.wvu.PrintArea" localSheetId="1" hidden="1">#REF!</definedName>
    <definedName name="Z_975BA908_F175_11D2_860B_9E12BC07C71B_.wvu.PrintArea" hidden="1">#REF!</definedName>
    <definedName name="Z_975BA908_F175_11D2_860B_9E12BC07C71B_.wvu.PrintTitles" localSheetId="0" hidden="1">#REF!,#REF!</definedName>
    <definedName name="Z_975BA908_F175_11D2_860B_9E12BC07C71B_.wvu.PrintTitles" localSheetId="1" hidden="1">#REF!,#REF!</definedName>
    <definedName name="Z_975BA908_F175_11D2_860B_9E12BC07C71B_.wvu.PrintTitles" hidden="1">#REF!,#REF!</definedName>
    <definedName name="Z_975BA908_F175_11D2_860B_9E12BC07C71B_.wvu.Rows" localSheetId="0" hidden="1">#REF!,#REF!,#REF!,#REF!,#REF!,#REF!,#REF!,#REF!,#REF!,#REF!,#REF!,#REF!,#REF!,#REF!,#REF!,#REF!,#REF!,#REF!,#REF!</definedName>
    <definedName name="Z_975BA908_F175_11D2_860B_9E12BC07C71B_.wvu.Rows" localSheetId="1" hidden="1">#REF!,#REF!,#REF!,#REF!,#REF!,#REF!,#REF!,#REF!,#REF!,#REF!,#REF!,#REF!,#REF!,#REF!,#REF!,#REF!,#REF!,#REF!,#REF!</definedName>
    <definedName name="Z_975BA908_F175_11D2_860B_9E12BC07C71B_.wvu.Rows" hidden="1">#REF!,#REF!,#REF!,#REF!,#REF!,#REF!,#REF!,#REF!,#REF!,#REF!,#REF!,#REF!,#REF!,#REF!,#REF!,#REF!,#REF!,#REF!,#REF!</definedName>
    <definedName name="Z_D9FEE31D_41A3_11D2_860B_CAC74E393A92_.wvu.PrintArea" localSheetId="0" hidden="1">#REF!</definedName>
    <definedName name="Z_D9FEE31D_41A3_11D2_860B_CAC74E393A92_.wvu.PrintArea" localSheetId="1" hidden="1">#REF!</definedName>
    <definedName name="Z_D9FEE31D_41A3_11D2_860B_CAC74E393A92_.wvu.PrintArea" hidden="1">#REF!</definedName>
    <definedName name="Z_D9FEE31F_41A3_11D2_860B_CAC74E393A92_.wvu.PrintArea" localSheetId="0" hidden="1">#REF!</definedName>
    <definedName name="Z_D9FEE31F_41A3_11D2_860B_CAC74E393A92_.wvu.PrintArea" localSheetId="1" hidden="1">#REF!</definedName>
    <definedName name="Z_D9FEE31F_41A3_11D2_860B_CAC74E393A92_.wvu.PrintArea" hidden="1">#REF!</definedName>
    <definedName name="Z_D9FEE50F_41A3_11D2_860B_CAC74E393A92_.wvu.Cols" localSheetId="0" hidden="1">#REF!,#REF!,#REF!</definedName>
    <definedName name="Z_D9FEE50F_41A3_11D2_860B_CAC74E393A92_.wvu.Cols" localSheetId="1" hidden="1">#REF!,#REF!,#REF!</definedName>
    <definedName name="Z_D9FEE50F_41A3_11D2_860B_CAC74E393A92_.wvu.Cols" hidden="1">#REF!,#REF!,#REF!</definedName>
    <definedName name="Z_D9FEE50F_41A3_11D2_860B_CAC74E393A92_.wvu.PrintArea" localSheetId="0" hidden="1">#REF!</definedName>
    <definedName name="Z_D9FEE50F_41A3_11D2_860B_CAC74E393A92_.wvu.PrintArea" localSheetId="1" hidden="1">#REF!</definedName>
    <definedName name="Z_D9FEE50F_41A3_11D2_860B_CAC74E393A92_.wvu.PrintArea" hidden="1">#REF!</definedName>
    <definedName name="Z_D9FEE50F_41A3_11D2_860B_CAC74E393A92_.wvu.PrintTitles" localSheetId="0" hidden="1">#REF!,#REF!</definedName>
    <definedName name="Z_D9FEE50F_41A3_11D2_860B_CAC74E393A92_.wvu.PrintTitles" localSheetId="1" hidden="1">#REF!,#REF!</definedName>
    <definedName name="Z_D9FEE50F_41A3_11D2_860B_CAC74E393A92_.wvu.PrintTitles" hidden="1">#REF!,#REF!</definedName>
    <definedName name="Z_D9FEE50F_41A3_11D2_860B_CAC74E393A92_.wvu.Rows" localSheetId="0" hidden="1">#REF!</definedName>
    <definedName name="Z_D9FEE50F_41A3_11D2_860B_CAC74E393A92_.wvu.Rows" localSheetId="1" hidden="1">#REF!</definedName>
    <definedName name="Z_D9FEE50F_41A3_11D2_860B_CAC74E393A92_.wvu.Rows" hidden="1">#REF!</definedName>
    <definedName name="Z_D9FEE510_41A3_11D2_860B_CAC74E393A92_.wvu.Cols" localSheetId="0" hidden="1">#REF!,#REF!,#REF!</definedName>
    <definedName name="Z_D9FEE510_41A3_11D2_860B_CAC74E393A92_.wvu.Cols" localSheetId="1" hidden="1">#REF!,#REF!,#REF!</definedName>
    <definedName name="Z_D9FEE510_41A3_11D2_860B_CAC74E393A92_.wvu.Cols" hidden="1">#REF!,#REF!,#REF!</definedName>
    <definedName name="Z_D9FEE510_41A3_11D2_860B_CAC74E393A92_.wvu.PrintArea" localSheetId="0" hidden="1">#REF!</definedName>
    <definedName name="Z_D9FEE510_41A3_11D2_860B_CAC74E393A92_.wvu.PrintArea" localSheetId="1" hidden="1">#REF!</definedName>
    <definedName name="Z_D9FEE510_41A3_11D2_860B_CAC74E393A92_.wvu.PrintArea" hidden="1">#REF!</definedName>
    <definedName name="Z_D9FEE510_41A3_11D2_860B_CAC74E393A92_.wvu.PrintTitles" localSheetId="0" hidden="1">#REF!,#REF!</definedName>
    <definedName name="Z_D9FEE510_41A3_11D2_860B_CAC74E393A92_.wvu.PrintTitles" localSheetId="1" hidden="1">#REF!,#REF!</definedName>
    <definedName name="Z_D9FEE510_41A3_11D2_860B_CAC74E393A92_.wvu.PrintTitles" hidden="1">#REF!,#REF!</definedName>
    <definedName name="Z_D9FEE510_41A3_11D2_860B_CAC74E393A92_.wvu.Rows" localSheetId="0" hidden="1">#REF!,#REF!,#REF!,#REF!,#REF!,#REF!,#REF!,#REF!,#REF!,#REF!,#REF!,#REF!,#REF!</definedName>
    <definedName name="Z_D9FEE510_41A3_11D2_860B_CAC74E393A92_.wvu.Rows" localSheetId="1" hidden="1">#REF!,#REF!,#REF!,#REF!,#REF!,#REF!,#REF!,#REF!,#REF!,#REF!,#REF!,#REF!,#REF!</definedName>
    <definedName name="Z_D9FEE510_41A3_11D2_860B_CAC74E393A92_.wvu.Rows" hidden="1">#REF!,#REF!,#REF!,#REF!,#REF!,#REF!,#REF!,#REF!,#REF!,#REF!,#REF!,#REF!,#REF!</definedName>
    <definedName name="Z_D9FEE511_41A3_11D2_860B_CAC74E393A92_.wvu.Cols" localSheetId="0" hidden="1">#REF!,#REF!,#REF!</definedName>
    <definedName name="Z_D9FEE511_41A3_11D2_860B_CAC74E393A92_.wvu.Cols" localSheetId="1" hidden="1">#REF!,#REF!,#REF!</definedName>
    <definedName name="Z_D9FEE511_41A3_11D2_860B_CAC74E393A92_.wvu.Cols" hidden="1">#REF!,#REF!,#REF!</definedName>
    <definedName name="Z_D9FEE511_41A3_11D2_860B_CAC74E393A92_.wvu.PrintArea" localSheetId="0" hidden="1">#REF!</definedName>
    <definedName name="Z_D9FEE511_41A3_11D2_860B_CAC74E393A92_.wvu.PrintArea" localSheetId="1" hidden="1">#REF!</definedName>
    <definedName name="Z_D9FEE511_41A3_11D2_860B_CAC74E393A92_.wvu.PrintArea" hidden="1">#REF!</definedName>
    <definedName name="Z_D9FEE511_41A3_11D2_860B_CAC74E393A92_.wvu.PrintTitles" localSheetId="0" hidden="1">#REF!,#REF!</definedName>
    <definedName name="Z_D9FEE511_41A3_11D2_860B_CAC74E393A92_.wvu.PrintTitles" localSheetId="1" hidden="1">#REF!,#REF!</definedName>
    <definedName name="Z_D9FEE511_41A3_11D2_860B_CAC74E393A92_.wvu.PrintTitles" hidden="1">#REF!,#REF!</definedName>
    <definedName name="Z_D9FEE511_41A3_11D2_860B_CAC74E393A92_.wvu.Rows" localSheetId="0" hidden="1">#REF!</definedName>
    <definedName name="Z_D9FEE511_41A3_11D2_860B_CAC74E393A92_.wvu.Rows" localSheetId="1" hidden="1">#REF!</definedName>
    <definedName name="Z_D9FEE511_41A3_11D2_860B_CAC74E393A92_.wvu.Rows" hidden="1">#REF!</definedName>
    <definedName name="Z_D9FEE512_41A3_11D2_860B_CAC74E393A92_.wvu.Cols" localSheetId="0" hidden="1">#REF!,#REF!,#REF!</definedName>
    <definedName name="Z_D9FEE512_41A3_11D2_860B_CAC74E393A92_.wvu.Cols" localSheetId="1" hidden="1">#REF!,#REF!,#REF!</definedName>
    <definedName name="Z_D9FEE512_41A3_11D2_860B_CAC74E393A92_.wvu.Cols" hidden="1">#REF!,#REF!,#REF!</definedName>
    <definedName name="Z_D9FEE512_41A3_11D2_860B_CAC74E393A92_.wvu.PrintArea" localSheetId="0" hidden="1">#REF!</definedName>
    <definedName name="Z_D9FEE512_41A3_11D2_860B_CAC74E393A92_.wvu.PrintArea" localSheetId="1" hidden="1">#REF!</definedName>
    <definedName name="Z_D9FEE512_41A3_11D2_860B_CAC74E393A92_.wvu.PrintArea" hidden="1">#REF!</definedName>
    <definedName name="Z_D9FEE512_41A3_11D2_860B_CAC74E393A92_.wvu.PrintTitles" localSheetId="0" hidden="1">#REF!,#REF!</definedName>
    <definedName name="Z_D9FEE512_41A3_11D2_860B_CAC74E393A92_.wvu.PrintTitles" localSheetId="1" hidden="1">#REF!,#REF!</definedName>
    <definedName name="Z_D9FEE512_41A3_11D2_860B_CAC74E393A92_.wvu.PrintTitles" hidden="1">#REF!,#REF!</definedName>
    <definedName name="Z_D9FEE512_41A3_11D2_860B_CAC74E393A92_.wvu.Rows" localSheetId="0" hidden="1">#REF!,#REF!,#REF!,#REF!,#REF!,#REF!,#REF!,#REF!,#REF!,#REF!,#REF!,#REF!,#REF!,#REF!,#REF!,#REF!,#REF!,#REF!,#REF!</definedName>
    <definedName name="Z_D9FEE512_41A3_11D2_860B_CAC74E393A92_.wvu.Rows" localSheetId="1" hidden="1">#REF!,#REF!,#REF!,#REF!,#REF!,#REF!,#REF!,#REF!,#REF!,#REF!,#REF!,#REF!,#REF!,#REF!,#REF!,#REF!,#REF!,#REF!,#REF!</definedName>
    <definedName name="Z_D9FEE512_41A3_11D2_860B_CAC74E393A92_.wvu.Rows" hidden="1">#REF!,#REF!,#REF!,#REF!,#REF!,#REF!,#REF!,#REF!,#REF!,#REF!,#REF!,#REF!,#REF!,#REF!,#REF!,#REF!,#REF!,#REF!,#REF!</definedName>
    <definedName name="Z_D9FEE513_41A3_11D2_860B_CAC74E393A92_.wvu.Cols" localSheetId="0" hidden="1">#REF!,#REF!,#REF!</definedName>
    <definedName name="Z_D9FEE513_41A3_11D2_860B_CAC74E393A92_.wvu.Cols" localSheetId="1" hidden="1">#REF!,#REF!,#REF!</definedName>
    <definedName name="Z_D9FEE513_41A3_11D2_860B_CAC74E393A92_.wvu.Cols" hidden="1">#REF!,#REF!,#REF!</definedName>
    <definedName name="Z_D9FEE513_41A3_11D2_860B_CAC74E393A92_.wvu.PrintArea" localSheetId="0" hidden="1">#REF!</definedName>
    <definedName name="Z_D9FEE513_41A3_11D2_860B_CAC74E393A92_.wvu.PrintArea" localSheetId="1" hidden="1">#REF!</definedName>
    <definedName name="Z_D9FEE513_41A3_11D2_860B_CAC74E393A92_.wvu.PrintArea" hidden="1">#REF!</definedName>
    <definedName name="Z_D9FEE513_41A3_11D2_860B_CAC74E393A92_.wvu.PrintTitles" localSheetId="0" hidden="1">#REF!,#REF!</definedName>
    <definedName name="Z_D9FEE513_41A3_11D2_860B_CAC74E393A92_.wvu.PrintTitles" localSheetId="1" hidden="1">#REF!,#REF!</definedName>
    <definedName name="Z_D9FEE513_41A3_11D2_860B_CAC74E393A92_.wvu.PrintTitles" hidden="1">#REF!,#REF!</definedName>
    <definedName name="Z_D9FEE513_41A3_11D2_860B_CAC74E393A92_.wvu.Rows" localSheetId="0" hidden="1">#REF!</definedName>
    <definedName name="Z_D9FEE513_41A3_11D2_860B_CAC74E393A92_.wvu.Rows" localSheetId="1" hidden="1">#REF!</definedName>
    <definedName name="Z_D9FEE513_41A3_11D2_860B_CAC74E393A92_.wvu.Rows" hidden="1">#REF!</definedName>
    <definedName name="Z_D9FEE514_41A3_11D2_860B_CAC74E393A92_.wvu.Cols" localSheetId="0" hidden="1">#REF!,#REF!,#REF!</definedName>
    <definedName name="Z_D9FEE514_41A3_11D2_860B_CAC74E393A92_.wvu.Cols" localSheetId="1" hidden="1">#REF!,#REF!,#REF!</definedName>
    <definedName name="Z_D9FEE514_41A3_11D2_860B_CAC74E393A92_.wvu.Cols" hidden="1">#REF!,#REF!,#REF!</definedName>
    <definedName name="Z_D9FEE514_41A3_11D2_860B_CAC74E393A92_.wvu.PrintArea" localSheetId="0" hidden="1">#REF!</definedName>
    <definedName name="Z_D9FEE514_41A3_11D2_860B_CAC74E393A92_.wvu.PrintArea" localSheetId="1" hidden="1">#REF!</definedName>
    <definedName name="Z_D9FEE514_41A3_11D2_860B_CAC74E393A92_.wvu.PrintArea" hidden="1">#REF!</definedName>
    <definedName name="Z_D9FEE514_41A3_11D2_860B_CAC74E393A92_.wvu.PrintTitles" localSheetId="0" hidden="1">#REF!,#REF!</definedName>
    <definedName name="Z_D9FEE514_41A3_11D2_860B_CAC74E393A92_.wvu.PrintTitles" localSheetId="1" hidden="1">#REF!,#REF!</definedName>
    <definedName name="Z_D9FEE514_41A3_11D2_860B_CAC74E393A92_.wvu.PrintTitles" hidden="1">#REF!,#REF!</definedName>
    <definedName name="Z_D9FEE514_41A3_11D2_860B_CAC74E393A92_.wvu.Rows" localSheetId="0" hidden="1">#REF!,#REF!,#REF!,#REF!,#REF!,#REF!,#REF!,#REF!,#REF!,#REF!,#REF!,#REF!,#REF!</definedName>
    <definedName name="Z_D9FEE514_41A3_11D2_860B_CAC74E393A92_.wvu.Rows" localSheetId="1" hidden="1">#REF!,#REF!,#REF!,#REF!,#REF!,#REF!,#REF!,#REF!,#REF!,#REF!,#REF!,#REF!,#REF!</definedName>
    <definedName name="Z_D9FEE514_41A3_11D2_860B_CAC74E393A92_.wvu.Rows" hidden="1">#REF!,#REF!,#REF!,#REF!,#REF!,#REF!,#REF!,#REF!,#REF!,#REF!,#REF!,#REF!,#REF!</definedName>
    <definedName name="Z_D9FEE515_41A3_11D2_860B_CAC74E393A92_.wvu.Cols" localSheetId="0" hidden="1">#REF!,#REF!,#REF!</definedName>
    <definedName name="Z_D9FEE515_41A3_11D2_860B_CAC74E393A92_.wvu.Cols" localSheetId="1" hidden="1">#REF!,#REF!,#REF!</definedName>
    <definedName name="Z_D9FEE515_41A3_11D2_860B_CAC74E393A92_.wvu.Cols" hidden="1">#REF!,#REF!,#REF!</definedName>
    <definedName name="Z_D9FEE515_41A3_11D2_860B_CAC74E393A92_.wvu.PrintArea" localSheetId="0" hidden="1">#REF!</definedName>
    <definedName name="Z_D9FEE515_41A3_11D2_860B_CAC74E393A92_.wvu.PrintArea" localSheetId="1" hidden="1">#REF!</definedName>
    <definedName name="Z_D9FEE515_41A3_11D2_860B_CAC74E393A92_.wvu.PrintArea" hidden="1">#REF!</definedName>
    <definedName name="Z_D9FEE515_41A3_11D2_860B_CAC74E393A92_.wvu.PrintTitles" localSheetId="0" hidden="1">#REF!,#REF!</definedName>
    <definedName name="Z_D9FEE515_41A3_11D2_860B_CAC74E393A92_.wvu.PrintTitles" localSheetId="1" hidden="1">#REF!,#REF!</definedName>
    <definedName name="Z_D9FEE515_41A3_11D2_860B_CAC74E393A92_.wvu.PrintTitles" hidden="1">#REF!,#REF!</definedName>
    <definedName name="Z_D9FEE515_41A3_11D2_860B_CAC74E393A92_.wvu.Rows" localSheetId="0" hidden="1">#REF!</definedName>
    <definedName name="Z_D9FEE515_41A3_11D2_860B_CAC74E393A92_.wvu.Rows" localSheetId="1" hidden="1">#REF!</definedName>
    <definedName name="Z_D9FEE515_41A3_11D2_860B_CAC74E393A92_.wvu.Rows" hidden="1">#REF!</definedName>
    <definedName name="Z_D9FEE516_41A3_11D2_860B_CAC74E393A92_.wvu.Cols" localSheetId="0" hidden="1">#REF!,#REF!,#REF!</definedName>
    <definedName name="Z_D9FEE516_41A3_11D2_860B_CAC74E393A92_.wvu.Cols" localSheetId="1" hidden="1">#REF!,#REF!,#REF!</definedName>
    <definedName name="Z_D9FEE516_41A3_11D2_860B_CAC74E393A92_.wvu.Cols" hidden="1">#REF!,#REF!,#REF!</definedName>
    <definedName name="Z_D9FEE516_41A3_11D2_860B_CAC74E393A92_.wvu.PrintArea" localSheetId="0" hidden="1">#REF!</definedName>
    <definedName name="Z_D9FEE516_41A3_11D2_860B_CAC74E393A92_.wvu.PrintArea" localSheetId="1" hidden="1">#REF!</definedName>
    <definedName name="Z_D9FEE516_41A3_11D2_860B_CAC74E393A92_.wvu.PrintArea" hidden="1">#REF!</definedName>
    <definedName name="Z_D9FEE516_41A3_11D2_860B_CAC74E393A92_.wvu.PrintTitles" localSheetId="0" hidden="1">#REF!,#REF!</definedName>
    <definedName name="Z_D9FEE516_41A3_11D2_860B_CAC74E393A92_.wvu.PrintTitles" localSheetId="1" hidden="1">#REF!,#REF!</definedName>
    <definedName name="Z_D9FEE516_41A3_11D2_860B_CAC74E393A92_.wvu.PrintTitles" hidden="1">#REF!,#REF!</definedName>
    <definedName name="Z_D9FEE516_41A3_11D2_860B_CAC74E393A92_.wvu.Rows" localSheetId="0" hidden="1">#REF!,#REF!,#REF!,#REF!,#REF!,#REF!,#REF!,#REF!,#REF!,#REF!,#REF!,#REF!,#REF!,#REF!,#REF!,#REF!,#REF!,#REF!,#REF!</definedName>
    <definedName name="Z_D9FEE516_41A3_11D2_860B_CAC74E393A92_.wvu.Rows" localSheetId="1" hidden="1">#REF!,#REF!,#REF!,#REF!,#REF!,#REF!,#REF!,#REF!,#REF!,#REF!,#REF!,#REF!,#REF!,#REF!,#REF!,#REF!,#REF!,#REF!,#REF!</definedName>
    <definedName name="Z_D9FEE516_41A3_11D2_860B_CAC74E393A92_.wvu.Rows" hidden="1">#REF!,#REF!,#REF!,#REF!,#REF!,#REF!,#REF!,#REF!,#REF!,#REF!,#REF!,#REF!,#REF!,#REF!,#REF!,#REF!,#REF!,#REF!,#REF!</definedName>
    <definedName name="_xlnm.Extrac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14" i="1" l="1"/>
  <c r="AR14" i="1"/>
  <c r="AQ9" i="1"/>
  <c r="AP11" i="1"/>
  <c r="AQ32" i="1"/>
  <c r="AO12" i="3" l="1"/>
  <c r="AR9" i="1" l="1"/>
  <c r="AR32" i="1"/>
  <c r="AR33" i="1"/>
  <c r="AR41" i="1" l="1"/>
  <c r="AQ41" i="1"/>
  <c r="AR20" i="1"/>
  <c r="AQ20" i="1"/>
  <c r="J11" i="1"/>
  <c r="J48" i="1" s="1"/>
  <c r="AC46" i="1"/>
  <c r="U46" i="1"/>
  <c r="L46" i="1"/>
  <c r="T46" i="1"/>
  <c r="M46" i="1"/>
  <c r="AB46" i="1"/>
  <c r="AA46" i="1"/>
  <c r="J46" i="1"/>
  <c r="E46" i="1"/>
  <c r="Z46" i="1"/>
  <c r="R46" i="1"/>
  <c r="I46" i="1"/>
  <c r="Y46" i="1"/>
  <c r="Q46" i="1"/>
  <c r="H46" i="1"/>
  <c r="V46" i="1"/>
  <c r="X46" i="1"/>
  <c r="P46" i="1"/>
  <c r="G46" i="1"/>
  <c r="K46" i="1"/>
  <c r="W46" i="1"/>
  <c r="N46" i="1"/>
  <c r="F46" i="1"/>
  <c r="N11" i="1"/>
  <c r="N48" i="1" s="1"/>
  <c r="D11" i="1"/>
  <c r="H11" i="1"/>
  <c r="H48" i="1" s="1"/>
  <c r="I11" i="1"/>
  <c r="I48" i="1" s="1"/>
  <c r="G11" i="1"/>
  <c r="G48" i="1" s="1"/>
  <c r="F11" i="1"/>
  <c r="F48" i="1" s="1"/>
  <c r="L11" i="1"/>
  <c r="L48" i="1" s="1"/>
  <c r="M11" i="1"/>
  <c r="M48" i="1" s="1"/>
  <c r="E11" i="1"/>
  <c r="E48" i="1" s="1"/>
  <c r="AQ13" i="1" l="1"/>
  <c r="AQ33" i="1"/>
  <c r="AQ7" i="1" l="1"/>
  <c r="AQ6" i="1"/>
  <c r="AO7" i="3"/>
  <c r="AO5" i="3"/>
  <c r="AQ42" i="1" l="1"/>
  <c r="AQ40" i="1"/>
  <c r="AQ25" i="1"/>
  <c r="AQ27" i="1"/>
  <c r="AQ15" i="1"/>
  <c r="AQ26" i="1"/>
  <c r="AQ24" i="1"/>
  <c r="AQ5" i="1"/>
  <c r="AQ31" i="1"/>
  <c r="AQ12" i="1"/>
  <c r="AQ28" i="1"/>
  <c r="AQ8" i="1"/>
  <c r="AO3" i="3"/>
  <c r="AO22" i="3"/>
  <c r="AO16" i="3"/>
  <c r="AO15" i="3"/>
  <c r="AQ23" i="1"/>
  <c r="AO10" i="3"/>
  <c r="AO11" i="1"/>
  <c r="AO6" i="3"/>
  <c r="AO8" i="3"/>
  <c r="K11" i="1"/>
  <c r="E45" i="1"/>
  <c r="AQ3" i="1" l="1"/>
  <c r="AQ39" i="1"/>
  <c r="AQ16" i="1"/>
  <c r="AQ29" i="1"/>
  <c r="AR6" i="1"/>
  <c r="AQ11" i="1"/>
  <c r="AQ4" i="1"/>
  <c r="AQ18" i="1"/>
  <c r="AQ30" i="1"/>
  <c r="AC58" i="1"/>
  <c r="T58" i="1"/>
  <c r="X58" i="1"/>
  <c r="H54" i="1"/>
  <c r="AC45" i="1"/>
  <c r="R11" i="1"/>
  <c r="R48" i="1" s="1"/>
  <c r="U58" i="1"/>
  <c r="AC53" i="1"/>
  <c r="T53" i="1"/>
  <c r="L53" i="1"/>
  <c r="X54" i="1"/>
  <c r="P54" i="1"/>
  <c r="G54" i="1"/>
  <c r="AB45" i="1"/>
  <c r="G45" i="1"/>
  <c r="Q11" i="1"/>
  <c r="Q48" i="1" s="1"/>
  <c r="Z11" i="1"/>
  <c r="Z48" i="1" s="1"/>
  <c r="AI11" i="1"/>
  <c r="AI48" i="1" s="1"/>
  <c r="Z58" i="1"/>
  <c r="Q54" i="1"/>
  <c r="J47" i="1"/>
  <c r="M47" i="1"/>
  <c r="AF54" i="1"/>
  <c r="AA53" i="1"/>
  <c r="K53" i="1"/>
  <c r="AE54" i="1"/>
  <c r="W54" i="1"/>
  <c r="O54" i="1"/>
  <c r="F54" i="1"/>
  <c r="Z45" i="1"/>
  <c r="R45" i="1"/>
  <c r="F45" i="1"/>
  <c r="AB53" i="1"/>
  <c r="P11" i="1"/>
  <c r="P48" i="1" s="1"/>
  <c r="Y11" i="1"/>
  <c r="Y48" i="1" s="1"/>
  <c r="AH11" i="1"/>
  <c r="AH48" i="1" s="1"/>
  <c r="AO14" i="3"/>
  <c r="E53" i="1"/>
  <c r="AJ11" i="1"/>
  <c r="AJ48" i="1" s="1"/>
  <c r="AG46" i="1"/>
  <c r="Z53" i="1"/>
  <c r="R53" i="1"/>
  <c r="J53" i="1"/>
  <c r="AD54" i="1"/>
  <c r="V54" i="1"/>
  <c r="N54" i="1"/>
  <c r="E54" i="1"/>
  <c r="Y45" i="1"/>
  <c r="Q45" i="1"/>
  <c r="W58" i="1"/>
  <c r="U11" i="1"/>
  <c r="U48" i="1" s="1"/>
  <c r="X11" i="1"/>
  <c r="X48" i="1" s="1"/>
  <c r="AO17" i="3"/>
  <c r="AN122" i="3"/>
  <c r="AN95" i="2"/>
  <c r="Y54" i="1"/>
  <c r="K48" i="1"/>
  <c r="E47" i="1"/>
  <c r="AF53" i="1"/>
  <c r="G47" i="1"/>
  <c r="AE46" i="1"/>
  <c r="Q58" i="1"/>
  <c r="Y53" i="1"/>
  <c r="Q53" i="1"/>
  <c r="I53" i="1"/>
  <c r="AC54" i="1"/>
  <c r="U54" i="1"/>
  <c r="M54" i="1"/>
  <c r="AG54" i="1"/>
  <c r="X45" i="1"/>
  <c r="P45" i="1"/>
  <c r="I45" i="1"/>
  <c r="AA45" i="1"/>
  <c r="T11" i="1"/>
  <c r="T48" i="1" s="1"/>
  <c r="W11" i="1"/>
  <c r="W48" i="1" s="1"/>
  <c r="V122" i="3"/>
  <c r="U53" i="1"/>
  <c r="R58" i="1"/>
  <c r="X53" i="1"/>
  <c r="P53" i="1"/>
  <c r="H53" i="1"/>
  <c r="AB54" i="1"/>
  <c r="T54" i="1"/>
  <c r="K54" i="1"/>
  <c r="W45" i="1"/>
  <c r="N45" i="1"/>
  <c r="AH46" i="1"/>
  <c r="P58" i="1"/>
  <c r="S11" i="1"/>
  <c r="V11" i="1"/>
  <c r="V48" i="1" s="1"/>
  <c r="AE11" i="1"/>
  <c r="AE48" i="1" s="1"/>
  <c r="M53" i="1"/>
  <c r="H45" i="1"/>
  <c r="M45" i="1"/>
  <c r="AF46" i="1"/>
  <c r="Y58" i="1"/>
  <c r="AB58" i="1"/>
  <c r="W53" i="1"/>
  <c r="O53" i="1"/>
  <c r="G53" i="1"/>
  <c r="AA54" i="1"/>
  <c r="J54" i="1"/>
  <c r="V45" i="1"/>
  <c r="AH54" i="1"/>
  <c r="K45" i="1"/>
  <c r="V58" i="1"/>
  <c r="K47" i="1"/>
  <c r="AC11" i="1"/>
  <c r="AC48" i="1" s="1"/>
  <c r="AL11" i="1"/>
  <c r="AL48" i="1" s="1"/>
  <c r="AD11" i="1"/>
  <c r="AD48" i="1" s="1"/>
  <c r="AD46" i="1"/>
  <c r="T45" i="1"/>
  <c r="L54" i="1"/>
  <c r="O46" i="1"/>
  <c r="AA11" i="1"/>
  <c r="AA48" i="1" s="1"/>
  <c r="AA58" i="1"/>
  <c r="V53" i="1"/>
  <c r="N53" i="1"/>
  <c r="F53" i="1"/>
  <c r="Z54" i="1"/>
  <c r="R54" i="1"/>
  <c r="I54" i="1"/>
  <c r="U45" i="1"/>
  <c r="J45" i="1"/>
  <c r="L45" i="1"/>
  <c r="L47" i="1"/>
  <c r="O58" i="1"/>
  <c r="O11" i="1"/>
  <c r="O48" i="1" s="1"/>
  <c r="AB11" i="1"/>
  <c r="AB48" i="1" s="1"/>
  <c r="AK11" i="1"/>
  <c r="AK48" i="1" s="1"/>
  <c r="Q122" i="3" l="1"/>
  <c r="AR31" i="1"/>
  <c r="AE45" i="1"/>
  <c r="AR24" i="1"/>
  <c r="AR29" i="1"/>
  <c r="AR28" i="1"/>
  <c r="AR26" i="1"/>
  <c r="AR25" i="1"/>
  <c r="AR15" i="1"/>
  <c r="AR5" i="1"/>
  <c r="AR13" i="1"/>
  <c r="AF58" i="1"/>
  <c r="AR7" i="1"/>
  <c r="AR40" i="1"/>
  <c r="AQ22" i="1"/>
  <c r="AG11" i="1"/>
  <c r="AG47" i="1" s="1"/>
  <c r="AR8" i="1"/>
  <c r="AQ34" i="1"/>
  <c r="AR27" i="1"/>
  <c r="V95" i="2"/>
  <c r="M122" i="3"/>
  <c r="E52" i="1"/>
  <c r="J52" i="1"/>
  <c r="O52" i="1"/>
  <c r="M95" i="2"/>
  <c r="AI46" i="1"/>
  <c r="W47" i="1"/>
  <c r="I122" i="3"/>
  <c r="I95" i="2"/>
  <c r="K52" i="1"/>
  <c r="N47" i="1"/>
  <c r="V52" i="1"/>
  <c r="F52" i="1"/>
  <c r="S122" i="3"/>
  <c r="S95" i="2"/>
  <c r="U52" i="1"/>
  <c r="H52" i="1"/>
  <c r="T52" i="1"/>
  <c r="AG58" i="1"/>
  <c r="AE122" i="3"/>
  <c r="AE95" i="2"/>
  <c r="AF52" i="1"/>
  <c r="AH45" i="1"/>
  <c r="N122" i="3"/>
  <c r="N95" i="2"/>
  <c r="P52" i="1"/>
  <c r="AL47" i="1"/>
  <c r="AL58" i="1"/>
  <c r="AJ47" i="1"/>
  <c r="E122" i="3"/>
  <c r="F95" i="2"/>
  <c r="U122" i="3"/>
  <c r="AH53" i="1"/>
  <c r="O45" i="1"/>
  <c r="AA52" i="1"/>
  <c r="AK54" i="1"/>
  <c r="AC47" i="1"/>
  <c r="N52" i="1"/>
  <c r="F47" i="1"/>
  <c r="AD53" i="1"/>
  <c r="R95" i="2"/>
  <c r="AJ54" i="1"/>
  <c r="AF122" i="3"/>
  <c r="AH52" i="1"/>
  <c r="AF95" i="2"/>
  <c r="Y47" i="1"/>
  <c r="AM11" i="1"/>
  <c r="AI54" i="1"/>
  <c r="T47" i="1"/>
  <c r="G122" i="3"/>
  <c r="G95" i="2"/>
  <c r="I52" i="1"/>
  <c r="W122" i="3"/>
  <c r="W95" i="2"/>
  <c r="Y52" i="1"/>
  <c r="Q52" i="1"/>
  <c r="Q95" i="2"/>
  <c r="AF11" i="1"/>
  <c r="AF47" i="1" s="1"/>
  <c r="AE47" i="1"/>
  <c r="AH58" i="1"/>
  <c r="R122" i="3"/>
  <c r="AJ46" i="1"/>
  <c r="AC52" i="1"/>
  <c r="K122" i="3"/>
  <c r="K95" i="2"/>
  <c r="M52" i="1"/>
  <c r="AO4" i="3"/>
  <c r="AK47" i="1"/>
  <c r="AD45" i="1"/>
  <c r="AL46" i="1"/>
  <c r="V47" i="1"/>
  <c r="L52" i="1"/>
  <c r="AB47" i="1"/>
  <c r="F122" i="3"/>
  <c r="AG45" i="1"/>
  <c r="AE58" i="1"/>
  <c r="Z52" i="1"/>
  <c r="AK46" i="1"/>
  <c r="R47" i="1"/>
  <c r="X52" i="1"/>
  <c r="G52" i="1"/>
  <c r="AE53" i="1"/>
  <c r="R52" i="1"/>
  <c r="W52" i="1"/>
  <c r="AA47" i="1"/>
  <c r="AL54" i="1"/>
  <c r="I47" i="1"/>
  <c r="AG53" i="1"/>
  <c r="H47" i="1"/>
  <c r="Z122" i="3"/>
  <c r="Z95" i="2"/>
  <c r="AB52" i="1"/>
  <c r="AD58" i="1"/>
  <c r="E95" i="2"/>
  <c r="U95" i="2"/>
  <c r="O47" i="1"/>
  <c r="L121" i="3"/>
  <c r="L94" i="2"/>
  <c r="F121" i="3"/>
  <c r="F94" i="2"/>
  <c r="AG51" i="1"/>
  <c r="K49" i="1"/>
  <c r="G50" i="1"/>
  <c r="G57" i="1"/>
  <c r="J57" i="1"/>
  <c r="L55" i="1"/>
  <c r="J55" i="1"/>
  <c r="K121" i="3"/>
  <c r="K94" i="2"/>
  <c r="AG57" i="1"/>
  <c r="G51" i="1"/>
  <c r="G56" i="1"/>
  <c r="AB49" i="1"/>
  <c r="G55" i="1"/>
  <c r="G49" i="1"/>
  <c r="M51" i="1"/>
  <c r="I121" i="3"/>
  <c r="I94" i="2"/>
  <c r="L49" i="1"/>
  <c r="J49" i="1"/>
  <c r="E121" i="3"/>
  <c r="E94" i="2"/>
  <c r="M56" i="1" l="1"/>
  <c r="AB55" i="1"/>
  <c r="AC95" i="2"/>
  <c r="AR18" i="1"/>
  <c r="O122" i="3"/>
  <c r="J122" i="3"/>
  <c r="AR16" i="1"/>
  <c r="AR4" i="1"/>
  <c r="AR42" i="1"/>
  <c r="AR23" i="1"/>
  <c r="J95" i="2"/>
  <c r="X122" i="3"/>
  <c r="AQ10" i="1"/>
  <c r="AR12" i="1"/>
  <c r="AG48" i="1"/>
  <c r="AR30" i="1"/>
  <c r="T95" i="2"/>
  <c r="M94" i="2"/>
  <c r="O95" i="2"/>
  <c r="K55" i="1"/>
  <c r="T122" i="3"/>
  <c r="M121" i="3"/>
  <c r="AC122" i="3"/>
  <c r="L122" i="3"/>
  <c r="X95" i="2"/>
  <c r="H95" i="2"/>
  <c r="H49" i="1"/>
  <c r="AD122" i="3"/>
  <c r="AG52" i="1"/>
  <c r="AJ45" i="1"/>
  <c r="Y95" i="2"/>
  <c r="L95" i="2"/>
  <c r="AI45" i="1"/>
  <c r="AB122" i="3"/>
  <c r="H55" i="1"/>
  <c r="AI47" i="1"/>
  <c r="AJ53" i="1"/>
  <c r="AK53" i="1"/>
  <c r="P95" i="2"/>
  <c r="Y122" i="3"/>
  <c r="H122" i="3"/>
  <c r="AI53" i="1"/>
  <c r="P47" i="1"/>
  <c r="AN54" i="1"/>
  <c r="AA95" i="2"/>
  <c r="AF45" i="1"/>
  <c r="AE52" i="1"/>
  <c r="P122" i="3"/>
  <c r="AD94" i="2"/>
  <c r="AA122" i="3"/>
  <c r="T49" i="1"/>
  <c r="Q47" i="1"/>
  <c r="AH47" i="1"/>
  <c r="AL53" i="1"/>
  <c r="AJ58" i="1"/>
  <c r="T56" i="1"/>
  <c r="AK45" i="1"/>
  <c r="AN11" i="1"/>
  <c r="AR11" i="1" s="1"/>
  <c r="AK58" i="1"/>
  <c r="AG122" i="3"/>
  <c r="AG95" i="2"/>
  <c r="AD47" i="1"/>
  <c r="U47" i="1"/>
  <c r="AF48" i="1"/>
  <c r="F50" i="1"/>
  <c r="AD95" i="2"/>
  <c r="X47" i="1"/>
  <c r="AD52" i="1"/>
  <c r="AN46" i="1"/>
  <c r="R121" i="3"/>
  <c r="Z47" i="1"/>
  <c r="AL45" i="1"/>
  <c r="AB95" i="2"/>
  <c r="U121" i="3"/>
  <c r="U94" i="2"/>
  <c r="AE56" i="1"/>
  <c r="AB50" i="1"/>
  <c r="H56" i="1"/>
  <c r="AG56" i="1"/>
  <c r="J94" i="2"/>
  <c r="V51" i="1"/>
  <c r="V57" i="1"/>
  <c r="AF49" i="1"/>
  <c r="M49" i="1"/>
  <c r="J50" i="1"/>
  <c r="AG50" i="1"/>
  <c r="AC49" i="1"/>
  <c r="AF121" i="3"/>
  <c r="AF94" i="2"/>
  <c r="O56" i="1"/>
  <c r="O50" i="1"/>
  <c r="R55" i="1"/>
  <c r="AA55" i="1"/>
  <c r="AF57" i="1"/>
  <c r="AO11" i="3"/>
  <c r="M57" i="1"/>
  <c r="AB51" i="1"/>
  <c r="AB57" i="1"/>
  <c r="E50" i="1"/>
  <c r="AA50" i="1"/>
  <c r="AE94" i="2"/>
  <c r="O57" i="1"/>
  <c r="O51" i="1"/>
  <c r="L57" i="1"/>
  <c r="M55" i="1"/>
  <c r="H50" i="1"/>
  <c r="Z94" i="2"/>
  <c r="J121" i="3"/>
  <c r="AE49" i="1"/>
  <c r="AA94" i="2"/>
  <c r="F56" i="1"/>
  <c r="F51" i="1"/>
  <c r="K51" i="1"/>
  <c r="L51" i="1"/>
  <c r="K57" i="1"/>
  <c r="AA56" i="1"/>
  <c r="AA57" i="1"/>
  <c r="AO9" i="3"/>
  <c r="AO13" i="3"/>
  <c r="AN121" i="3"/>
  <c r="AN94" i="2"/>
  <c r="AE55" i="1"/>
  <c r="V56" i="1"/>
  <c r="E56" i="1"/>
  <c r="E49" i="1"/>
  <c r="O49" i="1"/>
  <c r="E51" i="1"/>
  <c r="N49" i="1"/>
  <c r="H51" i="1"/>
  <c r="T50" i="1"/>
  <c r="AF50" i="1"/>
  <c r="O55" i="1"/>
  <c r="N57" i="1"/>
  <c r="F57" i="1"/>
  <c r="AC57" i="1"/>
  <c r="H57" i="1"/>
  <c r="AF55" i="1"/>
  <c r="AF51" i="1"/>
  <c r="T51" i="1"/>
  <c r="Z121" i="3"/>
  <c r="V50" i="1"/>
  <c r="AE51" i="1"/>
  <c r="AC51" i="1"/>
  <c r="J51" i="1"/>
  <c r="AA49" i="1"/>
  <c r="AB56" i="1"/>
  <c r="AF56" i="1"/>
  <c r="AG55" i="1"/>
  <c r="V49" i="1"/>
  <c r="V55" i="1"/>
  <c r="E55" i="1"/>
  <c r="R49" i="1"/>
  <c r="R94" i="2"/>
  <c r="L50" i="1"/>
  <c r="L56" i="1"/>
  <c r="AG49" i="1"/>
  <c r="E57" i="1"/>
  <c r="AA51" i="1"/>
  <c r="AC50" i="1"/>
  <c r="AC55" i="1"/>
  <c r="J56" i="1"/>
  <c r="N55" i="1"/>
  <c r="K56" i="1"/>
  <c r="AC56" i="1"/>
  <c r="AE50" i="1"/>
  <c r="AD121" i="3"/>
  <c r="K50" i="1"/>
  <c r="AA121" i="3"/>
  <c r="M50" i="1"/>
  <c r="AE121" i="3"/>
  <c r="I56" i="1" l="1"/>
  <c r="I50" i="1"/>
  <c r="AI94" i="2"/>
  <c r="AJ121" i="3"/>
  <c r="AQ21" i="1"/>
  <c r="AR34" i="1"/>
  <c r="AG94" i="2"/>
  <c r="AR3" i="1"/>
  <c r="AQ19" i="1"/>
  <c r="AR22" i="1"/>
  <c r="AQ17" i="1"/>
  <c r="AI58" i="1"/>
  <c r="AR39" i="1"/>
  <c r="AJ94" i="2"/>
  <c r="AH95" i="2"/>
  <c r="AI122" i="3"/>
  <c r="AG121" i="3"/>
  <c r="AI121" i="3"/>
  <c r="AI95" i="2"/>
  <c r="AK52" i="1"/>
  <c r="P121" i="3"/>
  <c r="P94" i="2"/>
  <c r="AL122" i="3"/>
  <c r="AM122" i="3"/>
  <c r="Y121" i="3"/>
  <c r="Y94" i="2"/>
  <c r="AD49" i="1"/>
  <c r="AJ122" i="3"/>
  <c r="AK122" i="3"/>
  <c r="T55" i="1"/>
  <c r="AJ52" i="1"/>
  <c r="AN58" i="1"/>
  <c r="AL95" i="2"/>
  <c r="AM95" i="2"/>
  <c r="N121" i="3"/>
  <c r="N94" i="2"/>
  <c r="F55" i="1"/>
  <c r="AH122" i="3"/>
  <c r="W94" i="2"/>
  <c r="V121" i="3"/>
  <c r="F49" i="1"/>
  <c r="AN48" i="1"/>
  <c r="AJ95" i="2"/>
  <c r="AN52" i="1"/>
  <c r="AN45" i="1"/>
  <c r="Z49" i="1"/>
  <c r="AI52" i="1"/>
  <c r="AL52" i="1"/>
  <c r="AK95" i="2"/>
  <c r="AN53" i="1"/>
  <c r="Y55" i="1"/>
  <c r="I57" i="1"/>
  <c r="AO18" i="3"/>
  <c r="AL49" i="1"/>
  <c r="AE57" i="1"/>
  <c r="N50" i="1"/>
  <c r="Q94" i="2"/>
  <c r="AK51" i="1"/>
  <c r="AH94" i="2"/>
  <c r="AJ49" i="1"/>
  <c r="AL57" i="1"/>
  <c r="AH55" i="1"/>
  <c r="AL55" i="1"/>
  <c r="AL50" i="1"/>
  <c r="AL51" i="1"/>
  <c r="AH50" i="1"/>
  <c r="G94" i="2"/>
  <c r="H94" i="2"/>
  <c r="Y51" i="1"/>
  <c r="Y50" i="1"/>
  <c r="I49" i="1"/>
  <c r="W51" i="1"/>
  <c r="AH57" i="1"/>
  <c r="W55" i="1"/>
  <c r="AJ55" i="1"/>
  <c r="AI56" i="1"/>
  <c r="N56" i="1"/>
  <c r="R50" i="1"/>
  <c r="W50" i="1"/>
  <c r="W49" i="1"/>
  <c r="AJ50" i="1"/>
  <c r="AJ51" i="1"/>
  <c r="I55" i="1"/>
  <c r="AJ56" i="1"/>
  <c r="AJ57" i="1"/>
  <c r="AI57" i="1"/>
  <c r="R51" i="1"/>
  <c r="I51" i="1"/>
  <c r="AH121" i="3"/>
  <c r="W56" i="1"/>
  <c r="AK55" i="1"/>
  <c r="AH56" i="1"/>
  <c r="AK56" i="1"/>
  <c r="AH49" i="1"/>
  <c r="Y49" i="1"/>
  <c r="AH51" i="1"/>
  <c r="AK57" i="1"/>
  <c r="AL56" i="1"/>
  <c r="R56" i="1"/>
  <c r="AI50" i="1"/>
  <c r="T57" i="1"/>
  <c r="Q121" i="3"/>
  <c r="G121" i="3"/>
  <c r="H121" i="3"/>
  <c r="N51" i="1"/>
  <c r="E58" i="1"/>
  <c r="Y56" i="1"/>
  <c r="AO19" i="3"/>
  <c r="AI55" i="1"/>
  <c r="AO20" i="3"/>
  <c r="AI51" i="1"/>
  <c r="AK50" i="1"/>
  <c r="AK49" i="1"/>
  <c r="AI49" i="1"/>
  <c r="AR19" i="1" l="1"/>
  <c r="AR10" i="1"/>
  <c r="U51" i="1"/>
  <c r="V94" i="2"/>
  <c r="AQ35" i="1"/>
  <c r="AQ36" i="1"/>
  <c r="AQ37" i="1"/>
  <c r="X94" i="2"/>
  <c r="P50" i="1"/>
  <c r="AD50" i="1"/>
  <c r="X121" i="3"/>
  <c r="W121" i="3"/>
  <c r="Z55" i="1"/>
  <c r="Q49" i="1"/>
  <c r="X51" i="1"/>
  <c r="X49" i="1"/>
  <c r="S94" i="2"/>
  <c r="T94" i="2"/>
  <c r="O94" i="2"/>
  <c r="Q57" i="1"/>
  <c r="U49" i="1"/>
  <c r="Q50" i="1"/>
  <c r="P51" i="1"/>
  <c r="AD56" i="1"/>
  <c r="P49" i="1"/>
  <c r="S121" i="3"/>
  <c r="T121" i="3"/>
  <c r="AD57" i="1"/>
  <c r="X55" i="1"/>
  <c r="AD55" i="1"/>
  <c r="Z57" i="1"/>
  <c r="U55" i="1"/>
  <c r="Z56" i="1"/>
  <c r="AK94" i="2"/>
  <c r="AK121" i="3"/>
  <c r="AD51" i="1"/>
  <c r="Q51" i="1"/>
  <c r="X50" i="1"/>
  <c r="AR17" i="1"/>
  <c r="AB121" i="3"/>
  <c r="AC121" i="3"/>
  <c r="U56" i="1"/>
  <c r="Q55" i="1"/>
  <c r="P56" i="1"/>
  <c r="Q56" i="1"/>
  <c r="AB94" i="2"/>
  <c r="AC94" i="2"/>
  <c r="P57" i="1"/>
  <c r="T59" i="1"/>
  <c r="P55" i="1"/>
  <c r="U50" i="1"/>
  <c r="U57" i="1"/>
  <c r="AN47" i="1"/>
  <c r="Z51" i="1"/>
  <c r="O121" i="3"/>
  <c r="X56" i="1"/>
  <c r="X57" i="1"/>
  <c r="Z50" i="1"/>
  <c r="AI59" i="1"/>
  <c r="AN49" i="1"/>
  <c r="AA59" i="1"/>
  <c r="AC59" i="1"/>
  <c r="AF59" i="1"/>
  <c r="AJ59" i="1"/>
  <c r="AL59" i="1"/>
  <c r="AN55" i="1"/>
  <c r="R57" i="1"/>
  <c r="V59" i="1"/>
  <c r="AG59" i="1"/>
  <c r="AB59" i="1"/>
  <c r="F58" i="1"/>
  <c r="AE59" i="1"/>
  <c r="AN50" i="1"/>
  <c r="W57" i="1"/>
  <c r="Y57" i="1"/>
  <c r="AR21" i="1" l="1"/>
  <c r="AR36" i="1"/>
  <c r="AN51" i="1"/>
  <c r="AR35" i="1"/>
  <c r="AR37" i="1"/>
  <c r="AL121" i="3"/>
  <c r="AM121" i="3"/>
  <c r="AM94" i="2"/>
  <c r="AL94" i="2"/>
  <c r="AN56" i="1"/>
  <c r="AK59" i="1"/>
  <c r="AO21" i="3"/>
  <c r="G58" i="1"/>
  <c r="Y59" i="1"/>
  <c r="AH59" i="1"/>
  <c r="R59" i="1"/>
  <c r="W59" i="1"/>
  <c r="AQ38" i="1" l="1"/>
  <c r="P59" i="1"/>
  <c r="Z59" i="1"/>
  <c r="AN57" i="1"/>
  <c r="Q59" i="1"/>
  <c r="AD59" i="1"/>
  <c r="U59" i="1"/>
  <c r="X59" i="1"/>
  <c r="H58" i="1"/>
  <c r="AN59" i="1"/>
  <c r="AR38" i="1" l="1"/>
  <c r="I58" i="1"/>
  <c r="J58" i="1" l="1"/>
  <c r="K58" i="1" l="1"/>
  <c r="L58" i="1" l="1"/>
  <c r="M58" i="1" l="1"/>
  <c r="N58" i="1" l="1"/>
  <c r="O59" i="1" l="1"/>
</calcChain>
</file>

<file path=xl/sharedStrings.xml><?xml version="1.0" encoding="utf-8"?>
<sst xmlns="http://schemas.openxmlformats.org/spreadsheetml/2006/main" count="515" uniqueCount="170">
  <si>
    <t>en millions de francs</t>
  </si>
  <si>
    <t>in Millionen Franken</t>
  </si>
  <si>
    <t>1985</t>
  </si>
  <si>
    <t>1986</t>
  </si>
  <si>
    <t>1987</t>
  </si>
  <si>
    <t>1988</t>
  </si>
  <si>
    <t>1989</t>
  </si>
  <si>
    <t>1990</t>
  </si>
  <si>
    <t>1991</t>
  </si>
  <si>
    <t>1992</t>
  </si>
  <si>
    <t>1993</t>
  </si>
  <si>
    <t>1994</t>
  </si>
  <si>
    <t>1999</t>
  </si>
  <si>
    <t>2000</t>
  </si>
  <si>
    <t>2001</t>
  </si>
  <si>
    <t>2002</t>
  </si>
  <si>
    <t>2003</t>
  </si>
  <si>
    <t>2004</t>
  </si>
  <si>
    <t>2005</t>
  </si>
  <si>
    <t>2006</t>
  </si>
  <si>
    <t>2007</t>
  </si>
  <si>
    <t>2008</t>
  </si>
  <si>
    <t>2009</t>
  </si>
  <si>
    <t>2010</t>
  </si>
  <si>
    <t>2011</t>
  </si>
  <si>
    <t>Cotisations des assurés, nettes</t>
  </si>
  <si>
    <t>Beiträge der Versicherten, netto</t>
  </si>
  <si>
    <t>Beiträge der öffentlichen Hand (inkl. anderer Institutionen)</t>
  </si>
  <si>
    <t>Subventions aux assureurs-maladie</t>
  </si>
  <si>
    <t>Subventionen an Krankenversicherer</t>
  </si>
  <si>
    <t>Autres charges et produits neutres</t>
  </si>
  <si>
    <t>Übriger neutraler Aufwand und Ertrag</t>
  </si>
  <si>
    <t>Prestations payées</t>
  </si>
  <si>
    <t>Bezahlte Leistungen</t>
  </si>
  <si>
    <t>Prestations, brutes</t>
  </si>
  <si>
    <t>Leistungen, brutto</t>
  </si>
  <si>
    <t xml:space="preserve">Rückstellungen für unerledigte Versicherungsfälle </t>
  </si>
  <si>
    <t>Provisions de la compensation des risques</t>
  </si>
  <si>
    <t>Rückstellungen des Risikoausgleichs</t>
  </si>
  <si>
    <t>2012</t>
  </si>
  <si>
    <t>Provisions pour cas d'assurance non liquidés</t>
  </si>
  <si>
    <t>2013</t>
  </si>
  <si>
    <t xml:space="preserve">  Bund</t>
  </si>
  <si>
    <t xml:space="preserve">  Kantone</t>
  </si>
  <si>
    <t xml:space="preserve">  Confédération</t>
  </si>
  <si>
    <t xml:space="preserve">  Cantons</t>
  </si>
  <si>
    <t>Variation des provisions pour cas d'assurance non liquidés</t>
  </si>
  <si>
    <t>Veränderung der Rückstellungen für unerledigte Schadensfälle</t>
  </si>
  <si>
    <t>Erlösminderungen für Prämien</t>
  </si>
  <si>
    <t>Déductions accordées sur les primes</t>
  </si>
  <si>
    <t>Kostenbeteiligung der Versicherten</t>
  </si>
  <si>
    <t>Participation des assurés aux frais</t>
  </si>
  <si>
    <t>Prämienanteile der Rückversicherer</t>
  </si>
  <si>
    <t>Parts des primes des réassureurs</t>
  </si>
  <si>
    <t>2014</t>
  </si>
  <si>
    <t>Leistungsanteile der Rückversicherer</t>
  </si>
  <si>
    <t>Kapital (Reserven und Rückstellungen)</t>
  </si>
  <si>
    <t>Capital (réserves et provisions)</t>
  </si>
  <si>
    <t>–</t>
  </si>
  <si>
    <t>Modification provision correction des primes</t>
  </si>
  <si>
    <t>Parts prestations remboursées par les réassureurs</t>
  </si>
  <si>
    <t>Veränderung Rückstellungen Prämienkorrektur</t>
  </si>
  <si>
    <t>2015</t>
  </si>
  <si>
    <t>2016</t>
  </si>
  <si>
    <t>Contributions pouvoirs publics (y.c. celles d’autres institutions)</t>
  </si>
  <si>
    <t>2017</t>
  </si>
  <si>
    <t xml:space="preserve">Ausgleich von zu hohen Prämieneinnahmen </t>
  </si>
  <si>
    <t>Compensation des primes encaissées en trop</t>
  </si>
  <si>
    <t>2018</t>
  </si>
  <si>
    <t>Subsides d’employeurs</t>
  </si>
  <si>
    <t>Veränderung der Rückstellungen</t>
  </si>
  <si>
    <t>Variation des provisions</t>
  </si>
  <si>
    <t>2019</t>
  </si>
  <si>
    <t>2,3</t>
  </si>
  <si>
    <t>4</t>
  </si>
  <si>
    <t>5</t>
  </si>
  <si>
    <t>1</t>
  </si>
  <si>
    <t>6</t>
  </si>
  <si>
    <t>7</t>
  </si>
  <si>
    <t>Risikoausgleich</t>
  </si>
  <si>
    <t>Compensation des risques</t>
  </si>
  <si>
    <t>Autres charges d’assurance</t>
  </si>
  <si>
    <t>Sonstige Aufwendungen für Versicherte</t>
  </si>
  <si>
    <t>Sonstige Beiträge</t>
  </si>
  <si>
    <t>Autres contributions</t>
  </si>
  <si>
    <t>Prämienverbilligung an Versicherte</t>
  </si>
  <si>
    <t>Réduction des primes en faveur des assurés</t>
  </si>
  <si>
    <t>Prämienverbilligung</t>
  </si>
  <si>
    <t>Réduction des primes</t>
  </si>
  <si>
    <t>Prämien</t>
  </si>
  <si>
    <t>Primes</t>
  </si>
  <si>
    <t>Reserven (inkl. Aktienkapital)</t>
  </si>
  <si>
    <t>9</t>
  </si>
  <si>
    <t>Réserves (y.c. capital en actions)</t>
  </si>
  <si>
    <t>2020</t>
  </si>
  <si>
    <t>2021</t>
  </si>
  <si>
    <t>2022</t>
  </si>
  <si>
    <t>Beiträge Arbeitgebende</t>
  </si>
  <si>
    <t>Veränderungsraten</t>
  </si>
  <si>
    <t>Einnahmen, Ausgaben, Kapital und Rechnungssaldo der KV ab 1981</t>
  </si>
  <si>
    <t>KV 3A 
Überblick Finanzen</t>
  </si>
  <si>
    <t>AMal 3A 
Aperçu des finances</t>
  </si>
  <si>
    <t>Beiträge öffentliche Hand in % der Ausgaben</t>
  </si>
  <si>
    <t>Contributions des pouvoirs publics en % des dépenses</t>
  </si>
  <si>
    <t>Verwaltungs- und Durchführungskosten</t>
  </si>
  <si>
    <t>Frais d'administration et de gestion</t>
  </si>
  <si>
    <t>Sozialleistungen</t>
  </si>
  <si>
    <t>Prestations sociales</t>
  </si>
  <si>
    <t>3</t>
  </si>
  <si>
    <t xml:space="preserve">Sonstige Betriebsbeiträge </t>
  </si>
  <si>
    <t>Autres produits d’exploitation</t>
  </si>
  <si>
    <t xml:space="preserve">   Kantone und Gemeinden</t>
  </si>
  <si>
    <t xml:space="preserve">   cantons et communes </t>
  </si>
  <si>
    <t xml:space="preserve">   Bund</t>
  </si>
  <si>
    <t xml:space="preserve">   fédérales</t>
  </si>
  <si>
    <t>2</t>
  </si>
  <si>
    <t>Beiträge Versicherte (Prämien abzüglich Prämienverbilligungen)</t>
  </si>
  <si>
    <t>Cotisations assurés (primes après déduction des réductions des primes)</t>
  </si>
  <si>
    <t>KV 2.0
Überblick Finanzen</t>
  </si>
  <si>
    <t>AMal 2.0
Aperçu des finances</t>
  </si>
  <si>
    <t>2023</t>
  </si>
  <si>
    <t>TV 2022/2023</t>
  </si>
  <si>
    <t>VR 2022/2023</t>
  </si>
  <si>
    <t>Ø TV 2013–2023</t>
  </si>
  <si>
    <t>Ø VR 2013–2023</t>
  </si>
  <si>
    <t>En millions de francs</t>
  </si>
  <si>
    <t xml:space="preserve">In Millionen Franken </t>
  </si>
  <si>
    <t>Contributions des pouvoirs publics</t>
  </si>
  <si>
    <t>Beiträge öffentliche Hand</t>
  </si>
  <si>
    <t>Autres recettes</t>
  </si>
  <si>
    <t>Übrige Einnahmen</t>
  </si>
  <si>
    <t>Recettes (résultat de répartition)</t>
  </si>
  <si>
    <t>Einnahmen (Umlageergebnis)</t>
  </si>
  <si>
    <t>Produit du capital</t>
  </si>
  <si>
    <t>Kapitalertrag</t>
  </si>
  <si>
    <t>Recettes (résultat CGAS)</t>
  </si>
  <si>
    <t>Einnahmen (GRSV-Ergebnis)</t>
  </si>
  <si>
    <t>Variation de valeur du capital</t>
  </si>
  <si>
    <t>Kapitalwertänderung</t>
  </si>
  <si>
    <t>Recettes (résultat d’exploitation)</t>
  </si>
  <si>
    <t>Einnahmen (Betriebsergebnis)</t>
  </si>
  <si>
    <t>Autres dépenses</t>
  </si>
  <si>
    <t>Übrige Ausgaben </t>
  </si>
  <si>
    <t>Dépenses</t>
  </si>
  <si>
    <t>Ausgaben</t>
  </si>
  <si>
    <t>Résultat de répartition</t>
  </si>
  <si>
    <t xml:space="preserve">Umlageergebnis </t>
  </si>
  <si>
    <t>Résultat CGAS</t>
  </si>
  <si>
    <t>GRSV-Ergebnis</t>
  </si>
  <si>
    <t>Résultat d'exploitation</t>
  </si>
  <si>
    <t>Betriebsergebnis</t>
  </si>
  <si>
    <t>Capital</t>
  </si>
  <si>
    <t>Kapital</t>
  </si>
  <si>
    <t>AMal 2.0
Recettes (résultat d’exploitation) et dépenses, taux de variation</t>
  </si>
  <si>
    <t>KV 2.0
Einnahmen (Betriebsergebnis) und Ausgaben, Veränderungsraten</t>
  </si>
  <si>
    <t>Recettes (résultat d’exploitation) / Einnahmen (Betriebsergebnis)</t>
  </si>
  <si>
    <t>Dépenses / Ausgaben</t>
  </si>
  <si>
    <t>Résultat d’exploitation / Betriebsergebnis</t>
  </si>
  <si>
    <t>Capital / Kapital</t>
  </si>
  <si>
    <t>Recettes (résultat de répartition) / Einnahmen (Umlageergebnis)</t>
  </si>
  <si>
    <t>AMal 2.1
Évolution des finances en un coup d’œil</t>
  </si>
  <si>
    <t>KV 2.1
Entwicklung der Finanzen auf einen Blick</t>
  </si>
  <si>
    <t>AMal 3B 
Recettes (résultat d’exploitation) et dépenses, taux de variation</t>
  </si>
  <si>
    <t>KV 3B 
Einnahmen (Betriebsergebnis) und Ausgaben, Veränderungsraten</t>
  </si>
  <si>
    <t>AMal 2.2 
Les finances dans le détail</t>
  </si>
  <si>
    <t>KV 2.2 
Finanzen im Detail</t>
  </si>
  <si>
    <t>Cotisations assurés et employeurs</t>
  </si>
  <si>
    <t>Beiträge Versicherte und Arbeitgebende</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</si>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</sst>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quot;CHF&quot;\ * #,##0.00_ ;_ &quot;CHF&quot;\ * \-#,##0.00_ ;_ &quot;CHF&quot;\ * &quot;-&quot;??_ ;_ @_ "/>
    <numFmt numFmtId="43" formatCode="_ * #,##0.00_ ;_ * \-#,##0.00_ ;_ * &quot;-&quot;??_ ;_ @_ "/>
    <numFmt numFmtId="164" formatCode="#,##0.0"/>
    <numFmt numFmtId="165" formatCode="0.0%"/>
    <numFmt numFmtId="166" formatCode="0\)"/>
    <numFmt numFmtId="167" formatCode="#\ ###\ ###\ ##0"/>
    <numFmt numFmtId="168" formatCode="#,##0.00000000"/>
    <numFmt numFmtId="169" formatCode="#,##0.0000"/>
    <numFmt numFmtId="170" formatCode="_ * #,##0.0000000_ ;_ * \-#,##0.0000000_ ;_ * &quot;-&quot;??_ ;_ @_ "/>
    <numFmt numFmtId="171" formatCode="#\ ##0"/>
    <numFmt numFmtId="172" formatCode="0\ "/>
    <numFmt numFmtId="173" formatCode="#,##0;@"/>
  </numFmts>
  <fonts count="24">
    <font>
      <sz val="11"/>
      <color theme="1"/>
      <name val="Arial"/>
      <family val="2"/>
    </font>
    <font>
      <sz val="9"/>
      <name val="Helv"/>
    </font>
    <font>
      <b/>
      <sz val="14"/>
      <name val="Arial"/>
      <family val="2"/>
    </font>
    <font>
      <b/>
      <sz val="10"/>
      <name val="Arial"/>
      <family val="2"/>
    </font>
    <font>
      <sz val="10"/>
      <name val="Arial"/>
      <family val="2"/>
    </font>
    <font>
      <sz val="10"/>
      <name val="Geneva"/>
    </font>
    <font>
      <sz val="11"/>
      <color theme="1"/>
      <name val="Arial"/>
      <family val="2"/>
    </font>
    <font>
      <sz val="10"/>
      <color rgb="FF000000"/>
      <name val="Times New Roman"/>
      <family val="1"/>
    </font>
    <font>
      <sz val="8"/>
      <name val="Arial"/>
      <family val="2"/>
    </font>
    <font>
      <sz val="11"/>
      <name val="Arial"/>
      <family val="2"/>
    </font>
    <font>
      <b/>
      <sz val="11"/>
      <color theme="1"/>
      <name val="Arial"/>
      <family val="2"/>
    </font>
    <font>
      <b/>
      <sz val="11"/>
      <name val="Arial"/>
      <family val="2"/>
    </font>
    <font>
      <b/>
      <i/>
      <sz val="10"/>
      <name val="55 Helvetica Roman"/>
    </font>
    <font>
      <b/>
      <sz val="10"/>
      <name val="55 Helvetica Roman"/>
    </font>
    <font>
      <sz val="10"/>
      <name val="55 Helvetica Roman"/>
    </font>
    <font>
      <sz val="18"/>
      <name val="55 Helvetica Roman"/>
    </font>
    <font>
      <sz val="9"/>
      <name val="Arial"/>
      <family val="2"/>
    </font>
    <font>
      <sz val="12"/>
      <name val="55 Helvetica Roman"/>
    </font>
    <font>
      <sz val="12"/>
      <name val="Arial"/>
      <family val="2"/>
    </font>
    <font>
      <i/>
      <sz val="8"/>
      <name val="Arial"/>
      <family val="2"/>
    </font>
    <font>
      <i/>
      <sz val="10"/>
      <name val="Arial"/>
      <family val="2"/>
    </font>
    <font>
      <sz val="18"/>
      <name val="Arial"/>
      <family val="2"/>
    </font>
    <font>
      <b/>
      <sz val="8"/>
      <name val="Arial"/>
      <family val="2"/>
    </font>
    <font>
      <sz val="14"/>
      <name val="Arial"/>
      <family val="2"/>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8">
    <xf numFmtId="0" fontId="0" fillId="0" borderId="0"/>
    <xf numFmtId="0" fontId="1" fillId="0" borderId="0"/>
    <xf numFmtId="0" fontId="1" fillId="0" borderId="0"/>
    <xf numFmtId="9" fontId="5" fillId="0" borderId="0" applyFont="0" applyFill="0" applyBorder="0" applyAlignment="0" applyProtection="0"/>
    <xf numFmtId="4"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7" fillId="0" borderId="0"/>
    <xf numFmtId="0" fontId="5" fillId="0" borderId="0"/>
    <xf numFmtId="0" fontId="6" fillId="0" borderId="0"/>
    <xf numFmtId="43" fontId="4" fillId="0" borderId="0" applyFont="0" applyFill="0" applyBorder="0" applyAlignment="0" applyProtection="0"/>
    <xf numFmtId="0" fontId="1" fillId="0" borderId="0"/>
    <xf numFmtId="0" fontId="4" fillId="0" borderId="0"/>
    <xf numFmtId="0" fontId="5" fillId="0" borderId="0"/>
    <xf numFmtId="0" fontId="17" fillId="0" borderId="0"/>
    <xf numFmtId="9" fontId="6" fillId="0" borderId="0" applyFont="0" applyFill="0" applyBorder="0" applyAlignment="0" applyProtection="0"/>
  </cellStyleXfs>
  <cellXfs count="134">
    <xf numFmtId="0" fontId="0" fillId="0" borderId="0" xfId="0"/>
    <xf numFmtId="44" fontId="4" fillId="0" borderId="0" xfId="7" applyNumberFormat="1" applyFont="1" applyFill="1"/>
    <xf numFmtId="0" fontId="6" fillId="0" borderId="0" xfId="11"/>
    <xf numFmtId="0" fontId="9" fillId="0" borderId="0" xfId="11" applyFont="1"/>
    <xf numFmtId="169" fontId="6" fillId="0" borderId="0" xfId="11" applyNumberFormat="1"/>
    <xf numFmtId="169" fontId="9" fillId="0" borderId="0" xfId="11" applyNumberFormat="1" applyFont="1"/>
    <xf numFmtId="170" fontId="6" fillId="0" borderId="0" xfId="12" applyNumberFormat="1" applyFont="1" applyFill="1"/>
    <xf numFmtId="170" fontId="9" fillId="0" borderId="0" xfId="12" applyNumberFormat="1" applyFont="1" applyFill="1"/>
    <xf numFmtId="49" fontId="3" fillId="0" borderId="0" xfId="13" applyNumberFormat="1" applyFont="1" applyAlignment="1">
      <alignment horizontal="left"/>
    </xf>
    <xf numFmtId="0" fontId="3" fillId="0" borderId="0" xfId="10" applyFont="1" applyAlignment="1">
      <alignment horizontal="left" wrapText="1"/>
    </xf>
    <xf numFmtId="0" fontId="6" fillId="0" borderId="0" xfId="11" applyAlignment="1">
      <alignment wrapText="1"/>
    </xf>
    <xf numFmtId="0" fontId="3" fillId="0" borderId="0" xfId="14" applyFont="1" applyAlignment="1">
      <alignment wrapText="1"/>
    </xf>
    <xf numFmtId="49" fontId="3" fillId="0" borderId="0" xfId="10" applyNumberFormat="1" applyFont="1" applyAlignment="1">
      <alignment horizontal="left"/>
    </xf>
    <xf numFmtId="0" fontId="10" fillId="0" borderId="0" xfId="11" applyFont="1"/>
    <xf numFmtId="0" fontId="11" fillId="0" borderId="0" xfId="11" applyFont="1"/>
    <xf numFmtId="0" fontId="12" fillId="0" borderId="0" xfId="15" applyFont="1" applyAlignment="1">
      <alignment horizontal="right" vertical="center"/>
    </xf>
    <xf numFmtId="0" fontId="13" fillId="0" borderId="0" xfId="15" applyFont="1" applyAlignment="1">
      <alignment horizontal="left"/>
    </xf>
    <xf numFmtId="0" fontId="14" fillId="0" borderId="0" xfId="15" applyFont="1" applyAlignment="1">
      <alignment horizontal="left"/>
    </xf>
    <xf numFmtId="0" fontId="15" fillId="0" borderId="0" xfId="15" applyFont="1" applyAlignment="1">
      <alignment vertical="center"/>
    </xf>
    <xf numFmtId="0" fontId="16" fillId="0" borderId="0" xfId="11" applyFont="1" applyAlignment="1">
      <alignment horizontal="left" readingOrder="1"/>
    </xf>
    <xf numFmtId="49" fontId="2" fillId="0" borderId="0" xfId="15" applyNumberFormat="1" applyFont="1" applyAlignment="1">
      <alignment horizontal="left" vertical="top" wrapText="1"/>
    </xf>
    <xf numFmtId="0" fontId="2" fillId="2" borderId="0" xfId="15" applyFont="1" applyFill="1" applyAlignment="1">
      <alignment horizontal="left" vertical="top" wrapText="1"/>
    </xf>
    <xf numFmtId="0" fontId="16" fillId="0" borderId="0" xfId="11" applyFont="1"/>
    <xf numFmtId="0" fontId="18" fillId="0" borderId="0" xfId="16" applyFont="1"/>
    <xf numFmtId="165" fontId="3" fillId="0" borderId="0" xfId="17" applyNumberFormat="1" applyFont="1" applyFill="1" applyBorder="1" applyAlignment="1">
      <alignment horizontal="right"/>
    </xf>
    <xf numFmtId="171" fontId="3" fillId="0" borderId="0" xfId="10" applyNumberFormat="1" applyFont="1" applyAlignment="1">
      <alignment horizontal="left"/>
    </xf>
    <xf numFmtId="0" fontId="18" fillId="0" borderId="0" xfId="16" applyFont="1" applyAlignment="1">
      <alignment vertical="top"/>
    </xf>
    <xf numFmtId="165" fontId="4" fillId="0" borderId="0" xfId="17" applyNumberFormat="1" applyFont="1" applyFill="1" applyBorder="1" applyAlignment="1">
      <alignment horizontal="right" vertical="top"/>
    </xf>
    <xf numFmtId="0" fontId="4" fillId="0" borderId="0" xfId="15" applyFont="1" applyAlignment="1">
      <alignment vertical="top"/>
    </xf>
    <xf numFmtId="165" fontId="4" fillId="0" borderId="0" xfId="17" applyNumberFormat="1" applyFont="1" applyFill="1" applyBorder="1" applyAlignment="1">
      <alignment horizontal="right"/>
    </xf>
    <xf numFmtId="0" fontId="4" fillId="0" borderId="0" xfId="15" applyFont="1"/>
    <xf numFmtId="9" fontId="4" fillId="0" borderId="0" xfId="17" applyFont="1" applyFill="1" applyBorder="1" applyAlignment="1">
      <alignment horizontal="right"/>
    </xf>
    <xf numFmtId="0" fontId="4" fillId="0" borderId="0" xfId="15" applyFont="1" applyAlignment="1">
      <alignment horizontal="left" indent="1"/>
    </xf>
    <xf numFmtId="0" fontId="3" fillId="0" borderId="0" xfId="16" applyFont="1" applyAlignment="1">
      <alignment horizontal="right" vertical="center"/>
    </xf>
    <xf numFmtId="172" fontId="3" fillId="0" borderId="0" xfId="16" applyNumberFormat="1" applyFont="1" applyAlignment="1">
      <alignment horizontal="center" vertical="center"/>
    </xf>
    <xf numFmtId="0" fontId="2" fillId="0" borderId="0" xfId="15" applyFont="1" applyAlignment="1">
      <alignment horizontal="left"/>
    </xf>
    <xf numFmtId="49" fontId="6" fillId="0" borderId="0" xfId="11" applyNumberFormat="1" applyAlignment="1">
      <alignment horizontal="left" vertical="top" wrapText="1"/>
    </xf>
    <xf numFmtId="43" fontId="6" fillId="0" borderId="0" xfId="12" applyFont="1" applyFill="1"/>
    <xf numFmtId="165" fontId="4" fillId="2" borderId="7" xfId="17" applyNumberFormat="1" applyFont="1" applyFill="1" applyBorder="1" applyAlignment="1">
      <alignment horizontal="right"/>
    </xf>
    <xf numFmtId="165" fontId="4" fillId="0" borderId="7" xfId="17" applyNumberFormat="1" applyFont="1" applyFill="1" applyBorder="1" applyAlignment="1">
      <alignment horizontal="right"/>
    </xf>
    <xf numFmtId="49" fontId="8" fillId="0" borderId="7" xfId="15" applyNumberFormat="1" applyFont="1" applyBorder="1"/>
    <xf numFmtId="49" fontId="4" fillId="0" borderId="6" xfId="15" applyNumberFormat="1" applyFont="1" applyBorder="1"/>
    <xf numFmtId="49" fontId="0" fillId="0" borderId="6" xfId="15" applyNumberFormat="1" applyFont="1" applyBorder="1"/>
    <xf numFmtId="173" fontId="3" fillId="2" borderId="0" xfId="10" applyNumberFormat="1" applyFont="1" applyFill="1" applyAlignment="1">
      <alignment horizontal="right"/>
    </xf>
    <xf numFmtId="173" fontId="3" fillId="0" borderId="0" xfId="10" applyNumberFormat="1" applyFont="1" applyAlignment="1">
      <alignment horizontal="right"/>
    </xf>
    <xf numFmtId="49" fontId="8" fillId="0" borderId="0" xfId="10" applyNumberFormat="1" applyFont="1" applyAlignment="1">
      <alignment horizontal="left"/>
    </xf>
    <xf numFmtId="49" fontId="3" fillId="0" borderId="5" xfId="13" applyNumberFormat="1" applyFont="1" applyBorder="1" applyAlignment="1">
      <alignment horizontal="left"/>
    </xf>
    <xf numFmtId="49" fontId="3" fillId="0" borderId="4" xfId="10" applyNumberFormat="1" applyFont="1" applyBorder="1" applyAlignment="1">
      <alignment horizontal="left"/>
    </xf>
    <xf numFmtId="173" fontId="4" fillId="2" borderId="0" xfId="10" applyNumberFormat="1" applyFont="1" applyFill="1" applyAlignment="1">
      <alignment horizontal="right"/>
    </xf>
    <xf numFmtId="173" fontId="4" fillId="0" borderId="0" xfId="10" applyNumberFormat="1" applyFont="1" applyAlignment="1">
      <alignment horizontal="right"/>
    </xf>
    <xf numFmtId="49" fontId="8" fillId="0" borderId="0" xfId="15" applyNumberFormat="1" applyFont="1"/>
    <xf numFmtId="49" fontId="0" fillId="0" borderId="4" xfId="15" applyNumberFormat="1" applyFont="1" applyBorder="1"/>
    <xf numFmtId="49" fontId="8" fillId="0" borderId="0" xfId="13" applyNumberFormat="1" applyFont="1" applyAlignment="1">
      <alignment horizontal="left"/>
    </xf>
    <xf numFmtId="49" fontId="4" fillId="0" borderId="4" xfId="15" applyNumberFormat="1" applyFont="1" applyBorder="1"/>
    <xf numFmtId="173" fontId="0" fillId="2" borderId="0" xfId="10" applyNumberFormat="1" applyFont="1" applyFill="1" applyAlignment="1">
      <alignment horizontal="right"/>
    </xf>
    <xf numFmtId="173" fontId="0" fillId="0" borderId="0" xfId="10" applyNumberFormat="1" applyFont="1" applyAlignment="1">
      <alignment horizontal="right"/>
    </xf>
    <xf numFmtId="49" fontId="19" fillId="0" borderId="0" xfId="15" applyNumberFormat="1" applyFont="1" applyAlignment="1">
      <alignment horizontal="left" indent="1"/>
    </xf>
    <xf numFmtId="49" fontId="20" fillId="0" borderId="4" xfId="15" applyNumberFormat="1" applyFont="1" applyBorder="1" applyAlignment="1">
      <alignment horizontal="left" indent="1"/>
    </xf>
    <xf numFmtId="49" fontId="19" fillId="0" borderId="0" xfId="15" applyNumberFormat="1" applyFont="1" applyAlignment="1">
      <alignment horizontal="left"/>
    </xf>
    <xf numFmtId="49" fontId="20" fillId="0" borderId="4" xfId="15" applyNumberFormat="1" applyFont="1" applyBorder="1" applyAlignment="1">
      <alignment horizontal="left"/>
    </xf>
    <xf numFmtId="49" fontId="8" fillId="0" borderId="0" xfId="15" applyNumberFormat="1" applyFont="1" applyAlignment="1">
      <alignment wrapText="1"/>
    </xf>
    <xf numFmtId="49" fontId="0" fillId="0" borderId="4" xfId="15" applyNumberFormat="1" applyFont="1" applyBorder="1" applyAlignment="1">
      <alignment wrapText="1"/>
    </xf>
    <xf numFmtId="0" fontId="3" fillId="2" borderId="9" xfId="16" applyFont="1" applyFill="1" applyBorder="1" applyAlignment="1">
      <alignment horizontal="center" vertical="center"/>
    </xf>
    <xf numFmtId="0" fontId="3" fillId="0" borderId="9" xfId="16" applyFont="1" applyBorder="1" applyAlignment="1">
      <alignment horizontal="center" vertical="center"/>
    </xf>
    <xf numFmtId="1" fontId="4" fillId="0" borderId="9" xfId="11" applyNumberFormat="1" applyFont="1" applyBorder="1" applyAlignment="1">
      <alignment vertical="center"/>
    </xf>
    <xf numFmtId="173" fontId="21" fillId="0" borderId="0" xfId="16" applyNumberFormat="1" applyFont="1" applyAlignment="1">
      <alignment vertical="center"/>
    </xf>
    <xf numFmtId="0" fontId="2" fillId="0" borderId="0" xfId="11" applyFont="1" applyAlignment="1">
      <alignment wrapText="1"/>
    </xf>
    <xf numFmtId="165" fontId="9" fillId="0" borderId="0" xfId="8" applyNumberFormat="1" applyFont="1"/>
    <xf numFmtId="165" fontId="3" fillId="0" borderId="5" xfId="8" applyNumberFormat="1" applyFont="1" applyFill="1" applyBorder="1" applyAlignment="1">
      <alignment horizontal="right" vertical="top"/>
    </xf>
    <xf numFmtId="0" fontId="2" fillId="0" borderId="0" xfId="1" applyFont="1" applyAlignment="1">
      <alignment horizontal="left" vertical="top" wrapText="1"/>
    </xf>
    <xf numFmtId="0" fontId="23" fillId="0" borderId="0" xfId="1" applyFont="1" applyAlignment="1">
      <alignment horizontal="left" vertical="top" wrapText="1"/>
    </xf>
    <xf numFmtId="44" fontId="9" fillId="0" borderId="0" xfId="11" applyNumberFormat="1" applyFont="1"/>
    <xf numFmtId="2" fontId="22" fillId="0" borderId="9" xfId="16" applyNumberFormat="1" applyFont="1" applyBorder="1" applyAlignment="1">
      <alignment horizontal="right" vertical="center" wrapText="1"/>
    </xf>
    <xf numFmtId="165" fontId="4" fillId="0" borderId="5" xfId="17" applyNumberFormat="1" applyFont="1" applyFill="1" applyBorder="1" applyAlignment="1">
      <alignment horizontal="right"/>
    </xf>
    <xf numFmtId="165" fontId="0" fillId="0" borderId="5" xfId="17" applyNumberFormat="1" applyFont="1" applyFill="1" applyBorder="1" applyAlignment="1">
      <alignment horizontal="right"/>
    </xf>
    <xf numFmtId="165" fontId="3" fillId="0" borderId="5" xfId="17" applyNumberFormat="1" applyFont="1" applyFill="1" applyBorder="1" applyAlignment="1">
      <alignment horizontal="right"/>
    </xf>
    <xf numFmtId="165" fontId="4" fillId="0" borderId="8" xfId="17" applyNumberFormat="1" applyFont="1" applyFill="1" applyBorder="1" applyAlignment="1">
      <alignment horizontal="right"/>
    </xf>
    <xf numFmtId="0" fontId="2" fillId="0" borderId="0" xfId="15" applyFont="1" applyAlignment="1">
      <alignment horizontal="left" vertical="top" wrapText="1"/>
    </xf>
    <xf numFmtId="49" fontId="2" fillId="0" borderId="0" xfId="1" applyNumberFormat="1" applyFont="1" applyAlignment="1">
      <alignment horizontal="left" vertical="top" wrapText="1"/>
    </xf>
    <xf numFmtId="0" fontId="3" fillId="0" borderId="9" xfId="1" applyFont="1" applyBorder="1" applyAlignment="1">
      <alignment horizontal="right" wrapText="1"/>
    </xf>
    <xf numFmtId="0" fontId="3" fillId="0" borderId="0" xfId="1" applyFont="1" applyAlignment="1">
      <alignment horizontal="right" wrapText="1"/>
    </xf>
    <xf numFmtId="49" fontId="2" fillId="0" borderId="0" xfId="1" applyNumberFormat="1" applyFont="1" applyAlignment="1">
      <alignment vertical="top" wrapText="1"/>
    </xf>
    <xf numFmtId="0" fontId="4" fillId="0" borderId="9" xfId="16" applyFont="1" applyBorder="1" applyAlignment="1">
      <alignment horizontal="left" vertical="top"/>
    </xf>
    <xf numFmtId="49" fontId="4" fillId="0" borderId="0" xfId="1" applyNumberFormat="1" applyFont="1" applyAlignment="1">
      <alignment horizontal="left" vertical="center"/>
    </xf>
    <xf numFmtId="49" fontId="3" fillId="0" borderId="3" xfId="1" applyNumberFormat="1" applyFont="1" applyBorder="1" applyAlignment="1">
      <alignment horizontal="right" vertical="center"/>
    </xf>
    <xf numFmtId="49" fontId="3" fillId="0" borderId="4" xfId="0" applyNumberFormat="1" applyFont="1" applyBorder="1" applyAlignment="1">
      <alignment horizontal="left" vertical="top" wrapText="1"/>
    </xf>
    <xf numFmtId="49" fontId="4" fillId="0" borderId="4" xfId="0" applyNumberFormat="1" applyFont="1" applyBorder="1" applyAlignment="1">
      <alignment horizontal="left" indent="1"/>
    </xf>
    <xf numFmtId="0" fontId="4" fillId="0" borderId="4" xfId="0" applyFont="1" applyBorder="1" applyAlignment="1">
      <alignment horizontal="left" indent="3"/>
    </xf>
    <xf numFmtId="49" fontId="4" fillId="0" borderId="4" xfId="0" applyNumberFormat="1" applyFont="1" applyBorder="1" applyAlignment="1">
      <alignment horizontal="left" vertical="top" indent="4"/>
    </xf>
    <xf numFmtId="3" fontId="4" fillId="0" borderId="2" xfId="2" applyNumberFormat="1" applyFont="1" applyBorder="1" applyAlignment="1">
      <alignment horizontal="right"/>
    </xf>
    <xf numFmtId="3" fontId="4" fillId="0" borderId="0" xfId="2" applyNumberFormat="1" applyFont="1" applyAlignment="1">
      <alignment horizontal="right"/>
    </xf>
    <xf numFmtId="3" fontId="4" fillId="0" borderId="5" xfId="2" applyNumberFormat="1" applyFont="1" applyBorder="1" applyAlignment="1">
      <alignment horizontal="right"/>
    </xf>
    <xf numFmtId="0" fontId="3" fillId="0" borderId="4" xfId="1" applyFont="1" applyBorder="1" applyAlignment="1">
      <alignment horizontal="left" vertical="top"/>
    </xf>
    <xf numFmtId="49" fontId="3" fillId="0" borderId="4" xfId="1" applyNumberFormat="1" applyFont="1" applyBorder="1" applyAlignment="1">
      <alignment horizontal="left" vertical="top"/>
    </xf>
    <xf numFmtId="49" fontId="8" fillId="0" borderId="4" xfId="1" applyNumberFormat="1" applyFont="1" applyBorder="1" applyAlignment="1">
      <alignment horizontal="left" vertical="top"/>
    </xf>
    <xf numFmtId="3" fontId="3" fillId="0" borderId="2" xfId="10" applyNumberFormat="1" applyFont="1" applyBorder="1" applyAlignment="1">
      <alignment horizontal="right" vertical="top"/>
    </xf>
    <xf numFmtId="3" fontId="3" fillId="0" borderId="0" xfId="10" applyNumberFormat="1" applyFont="1" applyAlignment="1">
      <alignment horizontal="right" vertical="top"/>
    </xf>
    <xf numFmtId="0" fontId="9" fillId="0" borderId="0" xfId="0" applyFont="1" applyAlignment="1">
      <alignment vertical="top"/>
    </xf>
    <xf numFmtId="3" fontId="3" fillId="0" borderId="5" xfId="10" applyNumberFormat="1" applyFont="1" applyBorder="1" applyAlignment="1">
      <alignment horizontal="right" vertical="top"/>
    </xf>
    <xf numFmtId="3" fontId="3" fillId="0" borderId="0" xfId="10" applyNumberFormat="1" applyFont="1" applyAlignment="1">
      <alignment horizontal="left" vertical="top"/>
    </xf>
    <xf numFmtId="164" fontId="4" fillId="0" borderId="0" xfId="2" applyNumberFormat="1" applyFont="1" applyAlignment="1">
      <alignment horizontal="right"/>
    </xf>
    <xf numFmtId="0" fontId="3" fillId="0" borderId="0" xfId="2" applyFont="1" applyAlignment="1">
      <alignment horizontal="left"/>
    </xf>
    <xf numFmtId="0" fontId="4" fillId="0" borderId="0" xfId="1" applyFont="1"/>
    <xf numFmtId="168" fontId="4" fillId="0" borderId="0" xfId="1" applyNumberFormat="1" applyFont="1"/>
    <xf numFmtId="166" fontId="4" fillId="0" borderId="0" xfId="1" applyNumberFormat="1" applyFont="1" applyAlignment="1">
      <alignment horizontal="right"/>
    </xf>
    <xf numFmtId="44" fontId="4" fillId="0" borderId="0" xfId="1" applyNumberFormat="1" applyFont="1"/>
    <xf numFmtId="0" fontId="4" fillId="0" borderId="0" xfId="1" applyFont="1" applyAlignment="1">
      <alignment horizontal="right"/>
    </xf>
    <xf numFmtId="167" fontId="4" fillId="0" borderId="0" xfId="1" applyNumberFormat="1" applyFont="1"/>
    <xf numFmtId="44" fontId="9" fillId="0" borderId="0" xfId="0" applyNumberFormat="1" applyFont="1"/>
    <xf numFmtId="43" fontId="9" fillId="0" borderId="0" xfId="7" applyFont="1" applyFill="1"/>
    <xf numFmtId="49" fontId="3" fillId="0" borderId="1" xfId="1" applyNumberFormat="1" applyFont="1" applyBorder="1" applyAlignment="1">
      <alignment horizontal="right" vertical="center"/>
    </xf>
    <xf numFmtId="49" fontId="4" fillId="0" borderId="0" xfId="2" applyNumberFormat="1" applyFont="1" applyAlignment="1">
      <alignment horizontal="right" vertical="center"/>
    </xf>
    <xf numFmtId="49" fontId="4" fillId="0" borderId="0" xfId="1" applyNumberFormat="1" applyFont="1" applyAlignment="1">
      <alignment horizontal="right" vertical="center"/>
    </xf>
    <xf numFmtId="49" fontId="3" fillId="0" borderId="4" xfId="2" applyNumberFormat="1" applyFont="1" applyBorder="1" applyAlignment="1">
      <alignment horizontal="left"/>
    </xf>
    <xf numFmtId="3" fontId="3" fillId="0" borderId="3" xfId="2" applyNumberFormat="1" applyFont="1" applyBorder="1" applyAlignment="1">
      <alignment horizontal="right"/>
    </xf>
    <xf numFmtId="3" fontId="3" fillId="0" borderId="10" xfId="2" applyNumberFormat="1" applyFont="1" applyBorder="1" applyAlignment="1">
      <alignment horizontal="right"/>
    </xf>
    <xf numFmtId="3" fontId="3" fillId="0" borderId="11" xfId="2" applyNumberFormat="1" applyFont="1" applyBorder="1" applyAlignment="1">
      <alignment horizontal="right"/>
    </xf>
    <xf numFmtId="165" fontId="3" fillId="0" borderId="4" xfId="8" applyNumberFormat="1" applyFont="1" applyFill="1" applyBorder="1" applyAlignment="1">
      <alignment horizontal="right"/>
    </xf>
    <xf numFmtId="0" fontId="3" fillId="0" borderId="0" xfId="1" applyFont="1"/>
    <xf numFmtId="49" fontId="4" fillId="0" borderId="4" xfId="2" applyNumberFormat="1" applyFont="1" applyBorder="1" applyAlignment="1">
      <alignment horizontal="left"/>
    </xf>
    <xf numFmtId="165" fontId="4" fillId="0" borderId="4" xfId="8" applyNumberFormat="1" applyFont="1" applyFill="1" applyBorder="1" applyAlignment="1">
      <alignment horizontal="right"/>
    </xf>
    <xf numFmtId="0" fontId="4" fillId="0" borderId="0" xfId="2" applyFont="1" applyAlignment="1">
      <alignment horizontal="left"/>
    </xf>
    <xf numFmtId="49" fontId="3" fillId="0" borderId="2" xfId="2" applyNumberFormat="1" applyFont="1" applyBorder="1" applyAlignment="1">
      <alignment horizontal="left" vertical="top" wrapText="1"/>
    </xf>
    <xf numFmtId="49" fontId="3" fillId="0" borderId="4" xfId="2" applyNumberFormat="1" applyFont="1" applyBorder="1" applyAlignment="1">
      <alignment horizontal="left" vertical="top" wrapText="1"/>
    </xf>
    <xf numFmtId="3" fontId="3" fillId="0" borderId="2" xfId="2" applyNumberFormat="1" applyFont="1" applyBorder="1" applyAlignment="1">
      <alignment horizontal="right" vertical="top"/>
    </xf>
    <xf numFmtId="3" fontId="3" fillId="0" borderId="0" xfId="2" applyNumberFormat="1" applyFont="1" applyAlignment="1">
      <alignment horizontal="right" vertical="top"/>
    </xf>
    <xf numFmtId="3" fontId="3" fillId="0" borderId="5" xfId="2" applyNumberFormat="1" applyFont="1" applyBorder="1" applyAlignment="1">
      <alignment horizontal="right" vertical="top"/>
    </xf>
    <xf numFmtId="165" fontId="3" fillId="0" borderId="4" xfId="8" applyNumberFormat="1" applyFont="1" applyFill="1" applyBorder="1" applyAlignment="1">
      <alignment horizontal="right" vertical="top"/>
    </xf>
    <xf numFmtId="49" fontId="3" fillId="0" borderId="2" xfId="2" applyNumberFormat="1" applyFont="1" applyBorder="1" applyAlignment="1">
      <alignment horizontal="left"/>
    </xf>
    <xf numFmtId="0" fontId="9" fillId="0" borderId="0" xfId="0" applyFont="1"/>
    <xf numFmtId="165" fontId="4" fillId="0" borderId="0" xfId="3" applyNumberFormat="1" applyFont="1" applyFill="1" applyBorder="1" applyAlignment="1">
      <alignment horizontal="right"/>
    </xf>
    <xf numFmtId="0" fontId="3" fillId="0" borderId="0" xfId="1" applyFont="1" applyAlignment="1">
      <alignment vertical="top"/>
    </xf>
    <xf numFmtId="3" fontId="4" fillId="0" borderId="0" xfId="2" applyNumberFormat="1" applyFont="1" applyAlignment="1">
      <alignment horizontal="left"/>
    </xf>
    <xf numFmtId="44" fontId="4" fillId="0" borderId="0" xfId="2" applyNumberFormat="1" applyFont="1" applyAlignment="1">
      <alignment horizontal="left"/>
    </xf>
  </cellXfs>
  <cellStyles count="18">
    <cellStyle name="Dezimal 2" xfId="4" xr:uid="{00000000-0005-0000-0000-000000000000}"/>
    <cellStyle name="Komma" xfId="7" builtinId="3"/>
    <cellStyle name="Komma 2" xfId="12" xr:uid="{85B05F8B-B725-4A02-9229-B7635495F21F}"/>
    <cellStyle name="Normal 4" xfId="9" xr:uid="{00000000-0005-0000-0000-000002000000}"/>
    <cellStyle name="Prozent" xfId="8" builtinId="5"/>
    <cellStyle name="Prozent 2" xfId="5" xr:uid="{00000000-0005-0000-0000-000004000000}"/>
    <cellStyle name="Prozent 2 2" xfId="6" xr:uid="{00000000-0005-0000-0000-000005000000}"/>
    <cellStyle name="Prozent 3" xfId="3" xr:uid="{00000000-0005-0000-0000-000006000000}"/>
    <cellStyle name="Prozent 4" xfId="17" xr:uid="{382D57F1-E695-43CD-B8F0-82E4267B8D64}"/>
    <cellStyle name="Standard" xfId="0" builtinId="0"/>
    <cellStyle name="Standard 2" xfId="1" xr:uid="{00000000-0005-0000-0000-000008000000}"/>
    <cellStyle name="Standard 2 2" xfId="13" xr:uid="{4D6C325C-BF7D-4F6C-860E-3919FFB6F3C3}"/>
    <cellStyle name="Standard 3" xfId="14" xr:uid="{0FC9FC2D-E1A8-4A63-A238-B3DF269F3107}"/>
    <cellStyle name="Standard 6" xfId="11" xr:uid="{5D1F83AE-8DA4-4A7C-9D91-675B564B20BC}"/>
    <cellStyle name="Standard_AHV 1_1 &amp; 1_2" xfId="16" xr:uid="{BD5D6207-07A3-440D-BB80-5C673400341D}"/>
    <cellStyle name="Standard_KVG Finanzen, Daten" xfId="2" xr:uid="{00000000-0005-0000-0000-000009000000}"/>
    <cellStyle name="Standard_T 01.1 97Daten" xfId="15" xr:uid="{F822D4EA-7BBA-466D-8503-CA653044E78B}"/>
    <cellStyle name="Standard_T 01.6 97Daten"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KV_AMal_2.0!$A$121:$B$121</c:f>
              <c:strCache>
                <c:ptCount val="2"/>
                <c:pt idx="0">
                  <c:v>Recettes (résultat d’exploitation) / Einnahmen (Betriebsergebnis)</c:v>
                </c:pt>
              </c:strCache>
            </c:strRef>
          </c:tx>
          <c:invertIfNegative val="0"/>
          <c:cat>
            <c:numRef>
              <c:f>KV_AMal_2.0!$T$112:$AN$112</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KV_AMal_2.0!$T$121:$AN$121</c:f>
              <c:numCache>
                <c:formatCode>_ * #,##0.0000000_ ;_ * \-#,##0.0000000_ ;_ * "-"??_ ;_ @_ </c:formatCode>
                <c:ptCount val="21"/>
                <c:pt idx="0">
                  <c:v>0.10892754070317197</c:v>
                </c:pt>
                <c:pt idx="1">
                  <c:v>6.4805462233037792E-2</c:v>
                </c:pt>
                <c:pt idx="2">
                  <c:v>3.0800816569418316E-2</c:v>
                </c:pt>
                <c:pt idx="3">
                  <c:v>3.8909326362487999E-2</c:v>
                </c:pt>
                <c:pt idx="4">
                  <c:v>2.5733928558833774E-2</c:v>
                </c:pt>
                <c:pt idx="5">
                  <c:v>-7.1605551073343991E-3</c:v>
                </c:pt>
                <c:pt idx="6">
                  <c:v>5.4346126863323477E-2</c:v>
                </c:pt>
                <c:pt idx="7">
                  <c:v>7.5977338817201895E-2</c:v>
                </c:pt>
                <c:pt idx="8">
                  <c:v>5.4339532275681141E-2</c:v>
                </c:pt>
                <c:pt idx="9">
                  <c:v>5.6049587719356551E-2</c:v>
                </c:pt>
                <c:pt idx="10">
                  <c:v>1.0930913383581693E-2</c:v>
                </c:pt>
                <c:pt idx="11">
                  <c:v>4.7957973444366593E-2</c:v>
                </c:pt>
                <c:pt idx="12">
                  <c:v>2.7774852066683422E-2</c:v>
                </c:pt>
                <c:pt idx="13">
                  <c:v>5.9052045208529448E-2</c:v>
                </c:pt>
                <c:pt idx="14">
                  <c:v>5.8570574302420908E-2</c:v>
                </c:pt>
                <c:pt idx="15">
                  <c:v>2.0950701498684599E-2</c:v>
                </c:pt>
                <c:pt idx="16">
                  <c:v>5.5295012164573415E-2</c:v>
                </c:pt>
                <c:pt idx="17">
                  <c:v>-8.6313505421165681E-3</c:v>
                </c:pt>
                <c:pt idx="18">
                  <c:v>6.5781766759808605E-3</c:v>
                </c:pt>
                <c:pt idx="19">
                  <c:v>-4.90414125540597E-2</c:v>
                </c:pt>
                <c:pt idx="20">
                  <c:v>0.14693646414852676</c:v>
                </c:pt>
              </c:numCache>
            </c:numRef>
          </c:val>
          <c:extLst>
            <c:ext xmlns:c16="http://schemas.microsoft.com/office/drawing/2014/chart" uri="{C3380CC4-5D6E-409C-BE32-E72D297353CC}">
              <c16:uniqueId val="{00000000-408F-4C41-8CAB-80D9ED6DF426}"/>
            </c:ext>
          </c:extLst>
        </c:ser>
        <c:ser>
          <c:idx val="1"/>
          <c:order val="1"/>
          <c:tx>
            <c:strRef>
              <c:f>KV_AMal_2.0!$A$122:$B$122</c:f>
              <c:strCache>
                <c:ptCount val="2"/>
                <c:pt idx="0">
                  <c:v>Recettes (résultat d’exploitation) / Einnahmen (Betriebsergebnis)</c:v>
                </c:pt>
              </c:strCache>
            </c:strRef>
          </c:tx>
          <c:invertIfNegative val="0"/>
          <c:cat>
            <c:numRef>
              <c:f>KV_AMal_2.0!$T$112:$AN$112</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KV_AMal_2.0!$T$122:$AN$122</c:f>
              <c:numCache>
                <c:formatCode>_ * #,##0.0000000_ ;_ * \-#,##0.0000000_ ;_ * "-"??_ ;_ @_ </c:formatCode>
                <c:ptCount val="21"/>
                <c:pt idx="0">
                  <c:v>6.7329799999354845E-2</c:v>
                </c:pt>
                <c:pt idx="1">
                  <c:v>5.9482471592557408E-2</c:v>
                </c:pt>
                <c:pt idx="2">
                  <c:v>5.1159413141472529E-2</c:v>
                </c:pt>
                <c:pt idx="3">
                  <c:v>2.2008508172573785E-2</c:v>
                </c:pt>
                <c:pt idx="4">
                  <c:v>4.2908720192198123E-2</c:v>
                </c:pt>
                <c:pt idx="5">
                  <c:v>4.0111577160459461E-2</c:v>
                </c:pt>
                <c:pt idx="6">
                  <c:v>3.8521132591737277E-2</c:v>
                </c:pt>
                <c:pt idx="7">
                  <c:v>4.1633312142405239E-2</c:v>
                </c:pt>
                <c:pt idx="8">
                  <c:v>3.8530393173610823E-2</c:v>
                </c:pt>
                <c:pt idx="9">
                  <c:v>4.3242130821161927E-2</c:v>
                </c:pt>
                <c:pt idx="10">
                  <c:v>5.5296310643585159E-2</c:v>
                </c:pt>
                <c:pt idx="11">
                  <c:v>3.0472230655939212E-2</c:v>
                </c:pt>
                <c:pt idx="12">
                  <c:v>6.2603668699607512E-2</c:v>
                </c:pt>
                <c:pt idx="13">
                  <c:v>2.8826760602921275E-2</c:v>
                </c:pt>
                <c:pt idx="14">
                  <c:v>3.3300824816412403E-2</c:v>
                </c:pt>
                <c:pt idx="15">
                  <c:v>1.6872753993289934E-2</c:v>
                </c:pt>
                <c:pt idx="16">
                  <c:v>3.5283724592128161E-2</c:v>
                </c:pt>
                <c:pt idx="17">
                  <c:v>1.5642816374283764E-2</c:v>
                </c:pt>
                <c:pt idx="18">
                  <c:v>4.7312816551980962E-2</c:v>
                </c:pt>
                <c:pt idx="19">
                  <c:v>4.5386462181252467E-2</c:v>
                </c:pt>
                <c:pt idx="20">
                  <c:v>6.9173210475452232E-2</c:v>
                </c:pt>
              </c:numCache>
            </c:numRef>
          </c:val>
          <c:extLst>
            <c:ext xmlns:c16="http://schemas.microsoft.com/office/drawing/2014/chart" uri="{C3380CC4-5D6E-409C-BE32-E72D297353CC}">
              <c16:uniqueId val="{00000001-408F-4C41-8CAB-80D9ED6DF426}"/>
            </c:ext>
          </c:extLst>
        </c:ser>
        <c:dLbls>
          <c:showLegendKey val="0"/>
          <c:showVal val="0"/>
          <c:showCatName val="0"/>
          <c:showSerName val="0"/>
          <c:showPercent val="0"/>
          <c:showBubbleSize val="0"/>
        </c:dLbls>
        <c:gapWidth val="75"/>
        <c:overlap val="-25"/>
        <c:axId val="501921136"/>
        <c:axId val="501920744"/>
      </c:barChart>
      <c:catAx>
        <c:axId val="50192113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501920744"/>
        <c:crosses val="autoZero"/>
        <c:auto val="1"/>
        <c:lblAlgn val="ctr"/>
        <c:lblOffset val="100"/>
        <c:noMultiLvlLbl val="0"/>
      </c:catAx>
      <c:valAx>
        <c:axId val="501920744"/>
        <c:scaling>
          <c:orientation val="minMax"/>
          <c:max val="0.16000000000000003"/>
          <c:min val="-2.0000000000000011E-2"/>
        </c:scaling>
        <c:delete val="0"/>
        <c:axPos val="l"/>
        <c:majorGridlines/>
        <c:numFmt formatCode="0%" sourceLinked="0"/>
        <c:majorTickMark val="out"/>
        <c:minorTickMark val="out"/>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de-DE"/>
          </a:p>
        </c:txPr>
        <c:crossAx val="501921136"/>
        <c:crosses val="autoZero"/>
        <c:crossBetween val="between"/>
        <c:majorUnit val="2.0000000000000011E-2"/>
      </c:valAx>
    </c:plotArea>
    <c:legend>
      <c:legendPos val="b"/>
      <c:overlay val="0"/>
    </c:legend>
    <c:plotVisOnly val="0"/>
    <c:dispBlanksAs val="gap"/>
    <c:showDLblsOverMax val="0"/>
  </c:chart>
  <c:spPr>
    <a:solidFill>
      <a:schemeClr val="bg1"/>
    </a:solidFill>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KV_AMal_2.1!$A$94:$B$94</c:f>
              <c:strCache>
                <c:ptCount val="2"/>
                <c:pt idx="0">
                  <c:v>Recettes (résultat d’exploitation) / Einnahmen (Betriebsergebnis)</c:v>
                </c:pt>
              </c:strCache>
            </c:strRef>
          </c:tx>
          <c:invertIfNegative val="0"/>
          <c:cat>
            <c:numRef>
              <c:f>KV_AMal_2.1!$R$85:$AL$85</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numCache>
            </c:numRef>
          </c:cat>
          <c:val>
            <c:numRef>
              <c:f>KV_AMal_2.1!$R$94:$AL$94</c:f>
              <c:numCache>
                <c:formatCode>_ * #,##0.0000000_ ;_ * \-#,##0.0000000_ ;_ * "-"??_ ;_ @_ </c:formatCode>
                <c:ptCount val="21"/>
                <c:pt idx="0">
                  <c:v>1.7295578882988428E-2</c:v>
                </c:pt>
                <c:pt idx="1">
                  <c:v>8.5671983456070619E-2</c:v>
                </c:pt>
                <c:pt idx="2">
                  <c:v>0.10892754070317197</c:v>
                </c:pt>
                <c:pt idx="3">
                  <c:v>6.4805462233037792E-2</c:v>
                </c:pt>
                <c:pt idx="4">
                  <c:v>3.0800816569418316E-2</c:v>
                </c:pt>
                <c:pt idx="5">
                  <c:v>3.8909326362487999E-2</c:v>
                </c:pt>
                <c:pt idx="6">
                  <c:v>2.5733928558833774E-2</c:v>
                </c:pt>
                <c:pt idx="7">
                  <c:v>-7.1605551073343991E-3</c:v>
                </c:pt>
                <c:pt idx="8">
                  <c:v>5.4346126863323477E-2</c:v>
                </c:pt>
                <c:pt idx="9">
                  <c:v>7.5977338817201895E-2</c:v>
                </c:pt>
                <c:pt idx="10">
                  <c:v>5.4339532275681141E-2</c:v>
                </c:pt>
                <c:pt idx="11">
                  <c:v>5.6049587719356551E-2</c:v>
                </c:pt>
                <c:pt idx="12">
                  <c:v>1.0930913383581693E-2</c:v>
                </c:pt>
                <c:pt idx="13">
                  <c:v>4.7957973444366593E-2</c:v>
                </c:pt>
                <c:pt idx="14">
                  <c:v>2.7774852066683422E-2</c:v>
                </c:pt>
                <c:pt idx="15">
                  <c:v>5.9052045208529448E-2</c:v>
                </c:pt>
                <c:pt idx="16">
                  <c:v>5.8570574302420908E-2</c:v>
                </c:pt>
                <c:pt idx="17">
                  <c:v>2.0950701498684599E-2</c:v>
                </c:pt>
                <c:pt idx="18">
                  <c:v>5.5295012164573415E-2</c:v>
                </c:pt>
                <c:pt idx="19">
                  <c:v>-8.6313505421165681E-3</c:v>
                </c:pt>
                <c:pt idx="20">
                  <c:v>6.5781766759808605E-3</c:v>
                </c:pt>
              </c:numCache>
            </c:numRef>
          </c:val>
          <c:extLst>
            <c:ext xmlns:c16="http://schemas.microsoft.com/office/drawing/2014/chart" uri="{C3380CC4-5D6E-409C-BE32-E72D297353CC}">
              <c16:uniqueId val="{00000000-6C42-467E-9A3A-B499122AA846}"/>
            </c:ext>
          </c:extLst>
        </c:ser>
        <c:ser>
          <c:idx val="1"/>
          <c:order val="1"/>
          <c:tx>
            <c:strRef>
              <c:f>KV_AMal_2.1!$A$95:$B$95</c:f>
              <c:strCache>
                <c:ptCount val="2"/>
                <c:pt idx="0">
                  <c:v>Recettes (résultat d’exploitation) / Einnahmen (Betriebsergebnis)</c:v>
                </c:pt>
              </c:strCache>
            </c:strRef>
          </c:tx>
          <c:invertIfNegative val="0"/>
          <c:cat>
            <c:numRef>
              <c:f>KV_AMal_2.1!$R$85:$AL$85</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numCache>
            </c:numRef>
          </c:cat>
          <c:val>
            <c:numRef>
              <c:f>KV_AMal_2.1!$R$95:$AL$95</c:f>
              <c:numCache>
                <c:formatCode>_ * #,##0.0000000_ ;_ * \-#,##0.0000000_ ;_ * "-"??_ ;_ @_ </c:formatCode>
                <c:ptCount val="21"/>
                <c:pt idx="0">
                  <c:v>5.0985350099677425E-2</c:v>
                </c:pt>
                <c:pt idx="1">
                  <c:v>4.3220011573717396E-2</c:v>
                </c:pt>
                <c:pt idx="2">
                  <c:v>6.7329799999354845E-2</c:v>
                </c:pt>
                <c:pt idx="3">
                  <c:v>5.9482471592557408E-2</c:v>
                </c:pt>
                <c:pt idx="4">
                  <c:v>5.1159413141472529E-2</c:v>
                </c:pt>
                <c:pt idx="5">
                  <c:v>2.2008508172573785E-2</c:v>
                </c:pt>
                <c:pt idx="6">
                  <c:v>4.2908720192198123E-2</c:v>
                </c:pt>
                <c:pt idx="7">
                  <c:v>4.0111577160459461E-2</c:v>
                </c:pt>
                <c:pt idx="8">
                  <c:v>3.8521132591737277E-2</c:v>
                </c:pt>
                <c:pt idx="9">
                  <c:v>4.1633312142405239E-2</c:v>
                </c:pt>
                <c:pt idx="10">
                  <c:v>3.8530393173610823E-2</c:v>
                </c:pt>
                <c:pt idx="11">
                  <c:v>4.3242130821161927E-2</c:v>
                </c:pt>
                <c:pt idx="12">
                  <c:v>5.5296310643585159E-2</c:v>
                </c:pt>
                <c:pt idx="13">
                  <c:v>3.0472230655939212E-2</c:v>
                </c:pt>
                <c:pt idx="14">
                  <c:v>6.2603668699607512E-2</c:v>
                </c:pt>
                <c:pt idx="15">
                  <c:v>2.8826760602921275E-2</c:v>
                </c:pt>
                <c:pt idx="16">
                  <c:v>3.3300824816412403E-2</c:v>
                </c:pt>
                <c:pt idx="17">
                  <c:v>1.6872753993289934E-2</c:v>
                </c:pt>
                <c:pt idx="18">
                  <c:v>3.5283724592128161E-2</c:v>
                </c:pt>
                <c:pt idx="19">
                  <c:v>1.5642816374283764E-2</c:v>
                </c:pt>
                <c:pt idx="20">
                  <c:v>4.7312816551980962E-2</c:v>
                </c:pt>
              </c:numCache>
            </c:numRef>
          </c:val>
          <c:extLst>
            <c:ext xmlns:c16="http://schemas.microsoft.com/office/drawing/2014/chart" uri="{C3380CC4-5D6E-409C-BE32-E72D297353CC}">
              <c16:uniqueId val="{00000001-6C42-467E-9A3A-B499122AA846}"/>
            </c:ext>
          </c:extLst>
        </c:ser>
        <c:dLbls>
          <c:showLegendKey val="0"/>
          <c:showVal val="0"/>
          <c:showCatName val="0"/>
          <c:showSerName val="0"/>
          <c:showPercent val="0"/>
          <c:showBubbleSize val="0"/>
        </c:dLbls>
        <c:gapWidth val="75"/>
        <c:overlap val="-25"/>
        <c:axId val="501921136"/>
        <c:axId val="501920744"/>
      </c:barChart>
      <c:catAx>
        <c:axId val="50192113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501920744"/>
        <c:crosses val="autoZero"/>
        <c:auto val="1"/>
        <c:lblAlgn val="ctr"/>
        <c:lblOffset val="100"/>
        <c:noMultiLvlLbl val="0"/>
      </c:catAx>
      <c:valAx>
        <c:axId val="501920744"/>
        <c:scaling>
          <c:orientation val="minMax"/>
          <c:max val="0.12000000000000001"/>
          <c:min val="-2.0000000000000011E-2"/>
        </c:scaling>
        <c:delete val="0"/>
        <c:axPos val="l"/>
        <c:majorGridlines/>
        <c:numFmt formatCode="0%" sourceLinked="0"/>
        <c:majorTickMark val="out"/>
        <c:minorTickMark val="out"/>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de-DE"/>
          </a:p>
        </c:txPr>
        <c:crossAx val="501921136"/>
        <c:crosses val="autoZero"/>
        <c:crossBetween val="between"/>
        <c:majorUnit val="2.0000000000000011E-2"/>
      </c:valAx>
    </c:plotArea>
    <c:legend>
      <c:legendPos val="b"/>
      <c:overlay val="0"/>
    </c:legend>
    <c:plotVisOnly val="0"/>
    <c:dispBlanksAs val="gap"/>
    <c:showDLblsOverMax val="0"/>
  </c:chart>
  <c:spPr>
    <a:solidFill>
      <a:srgbClr val="FFFF00"/>
    </a:solidFill>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18181818181934E-2"/>
          <c:y val="4.1463414634149133E-2"/>
          <c:w val="0.91181818181818186"/>
          <c:h val="0.88536585365856602"/>
        </c:manualLayout>
      </c:layout>
      <c:barChart>
        <c:barDir val="col"/>
        <c:grouping val="clustered"/>
        <c:varyColors val="0"/>
        <c:ser>
          <c:idx val="3"/>
          <c:order val="3"/>
          <c:tx>
            <c:strRef>
              <c:f>KV_AMal_2.1!$A$89</c:f>
              <c:strCache>
                <c:ptCount val="1"/>
                <c:pt idx="0">
                  <c:v>Capital / Kapital</c:v>
                </c:pt>
              </c:strCache>
            </c:strRef>
          </c:tx>
          <c:spPr>
            <a:solidFill>
              <a:schemeClr val="bg1">
                <a:lumMod val="85000"/>
              </a:schemeClr>
            </a:solidFill>
            <a:ln>
              <a:solidFill>
                <a:schemeClr val="bg1">
                  <a:lumMod val="85000"/>
                </a:schemeClr>
              </a:solidFill>
            </a:ln>
          </c:spPr>
          <c:invertIfNegative val="0"/>
          <c:cat>
            <c:numRef>
              <c:f>KV_AMal_2.1!$E$85:$AN$85</c:f>
              <c:numCache>
                <c:formatCode>General</c:formatCod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numCache>
            </c:numRef>
          </c:cat>
          <c:val>
            <c:numRef>
              <c:f>KV_AMal_2.1!$E$89:$AN$89</c:f>
              <c:numCache>
                <c:formatCode>#,##0.0000</c:formatCode>
                <c:ptCount val="36"/>
                <c:pt idx="0">
                  <c:v>6384.1212911657212</c:v>
                </c:pt>
                <c:pt idx="1">
                  <c:v>6355.865407275759</c:v>
                </c:pt>
                <c:pt idx="2">
                  <c:v>6599.6058966792034</c:v>
                </c:pt>
                <c:pt idx="3">
                  <c:v>6593.2066667274566</c:v>
                </c:pt>
                <c:pt idx="4">
                  <c:v>6383.6445305986208</c:v>
                </c:pt>
                <c:pt idx="5">
                  <c:v>6283.6255719181909</c:v>
                </c:pt>
                <c:pt idx="6">
                  <c:v>6409.9641759181923</c:v>
                </c:pt>
                <c:pt idx="7">
                  <c:v>6327.9422759181944</c:v>
                </c:pt>
                <c:pt idx="8">
                  <c:v>6310.6139413000001</c:v>
                </c:pt>
                <c:pt idx="9">
                  <c:v>6695.5600269799997</c:v>
                </c:pt>
                <c:pt idx="10">
                  <c:v>6910.8556612400007</c:v>
                </c:pt>
                <c:pt idx="11">
                  <c:v>7039.0728887400001</c:v>
                </c:pt>
                <c:pt idx="12">
                  <c:v>6934.6668542500011</c:v>
                </c:pt>
                <c:pt idx="13">
                  <c:v>6257.1674278099999</c:v>
                </c:pt>
                <c:pt idx="14">
                  <c:v>6166.0364865800002</c:v>
                </c:pt>
                <c:pt idx="15">
                  <c:v>6885.5635281800005</c:v>
                </c:pt>
                <c:pt idx="16">
                  <c:v>7717.4990735599986</c:v>
                </c:pt>
                <c:pt idx="17">
                  <c:v>8118.7357380000003</c:v>
                </c:pt>
                <c:pt idx="18">
                  <c:v>8913.0016876999998</c:v>
                </c:pt>
                <c:pt idx="19">
                  <c:v>9394.1834160099988</c:v>
                </c:pt>
                <c:pt idx="20">
                  <c:v>8665.9653891300004</c:v>
                </c:pt>
                <c:pt idx="21">
                  <c:v>8153.5931847699994</c:v>
                </c:pt>
                <c:pt idx="22">
                  <c:v>8651.2827853299987</c:v>
                </c:pt>
                <c:pt idx="23">
                  <c:v>9648.9708438199996</c:v>
                </c:pt>
                <c:pt idx="24">
                  <c:v>12241.23551585</c:v>
                </c:pt>
                <c:pt idx="25">
                  <c:v>12096.135722660001</c:v>
                </c:pt>
                <c:pt idx="26">
                  <c:v>12352.539724970002</c:v>
                </c:pt>
                <c:pt idx="27">
                  <c:v>12142.15405859</c:v>
                </c:pt>
                <c:pt idx="28">
                  <c:v>12328.550066790001</c:v>
                </c:pt>
                <c:pt idx="29">
                  <c:v>13693.949706059997</c:v>
                </c:pt>
                <c:pt idx="30">
                  <c:v>14611.394609810002</c:v>
                </c:pt>
                <c:pt idx="31">
                  <c:v>16027.065024969997</c:v>
                </c:pt>
                <c:pt idx="32">
                  <c:v>16658.941808049996</c:v>
                </c:pt>
                <c:pt idx="33">
                  <c:v>16279.539948670001</c:v>
                </c:pt>
                <c:pt idx="34">
                  <c:v>13635.896143919999</c:v>
                </c:pt>
                <c:pt idx="35">
                  <c:v>13060.276075770002</c:v>
                </c:pt>
              </c:numCache>
            </c:numRef>
          </c:val>
          <c:extLst>
            <c:ext xmlns:c16="http://schemas.microsoft.com/office/drawing/2014/chart" uri="{C3380CC4-5D6E-409C-BE32-E72D297353CC}">
              <c16:uniqueId val="{00000000-8F9A-4129-8599-96197B73E24A}"/>
            </c:ext>
          </c:extLst>
        </c:ser>
        <c:dLbls>
          <c:showLegendKey val="0"/>
          <c:showVal val="0"/>
          <c:showCatName val="0"/>
          <c:showSerName val="0"/>
          <c:showPercent val="0"/>
          <c:showBubbleSize val="0"/>
        </c:dLbls>
        <c:gapWidth val="150"/>
        <c:axId val="668172888"/>
        <c:axId val="668180104"/>
      </c:barChart>
      <c:lineChart>
        <c:grouping val="standard"/>
        <c:varyColors val="0"/>
        <c:ser>
          <c:idx val="0"/>
          <c:order val="0"/>
          <c:tx>
            <c:strRef>
              <c:f>KV_AMal_2.1!$A$86</c:f>
              <c:strCache>
                <c:ptCount val="1"/>
                <c:pt idx="0">
                  <c:v>Recettes (résultat d’exploitation) / Einnahmen (Betriebsergebnis)</c:v>
                </c:pt>
              </c:strCache>
            </c:strRef>
          </c:tx>
          <c:spPr>
            <a:ln w="28575">
              <a:solidFill>
                <a:schemeClr val="accent4">
                  <a:lumMod val="50000"/>
                </a:schemeClr>
              </a:solidFill>
              <a:prstDash val="solid"/>
            </a:ln>
          </c:spPr>
          <c:marker>
            <c:symbol val="none"/>
          </c:marker>
          <c:cat>
            <c:numRef>
              <c:f>KV_AMal_2.1!$E$85:$AN$85</c:f>
              <c:numCache>
                <c:formatCode>General</c:formatCod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numCache>
            </c:numRef>
          </c:cat>
          <c:val>
            <c:numRef>
              <c:f>KV_AMal_2.1!$E$86:$AN$86</c:f>
              <c:numCache>
                <c:formatCode>#,##0.0000</c:formatCode>
                <c:ptCount val="36"/>
                <c:pt idx="0">
                  <c:v>7081.7558870613275</c:v>
                </c:pt>
                <c:pt idx="1">
                  <c:v>7702.4048833491688</c:v>
                </c:pt>
                <c:pt idx="2">
                  <c:v>8613.3731236331132</c:v>
                </c:pt>
                <c:pt idx="3">
                  <c:v>9292.8153890591711</c:v>
                </c:pt>
                <c:pt idx="4">
                  <c:v>9911.7197949367073</c:v>
                </c:pt>
                <c:pt idx="5">
                  <c:v>10774.113412951967</c:v>
                </c:pt>
                <c:pt idx="6">
                  <c:v>10674.916603999998</c:v>
                </c:pt>
                <c:pt idx="7">
                  <c:v>10877.576100000002</c:v>
                </c:pt>
                <c:pt idx="8">
                  <c:v>11438.195387539998</c:v>
                </c:pt>
                <c:pt idx="9">
                  <c:v>12414.950542249999</c:v>
                </c:pt>
                <c:pt idx="10">
                  <c:v>13044.391320350001</c:v>
                </c:pt>
                <c:pt idx="11">
                  <c:v>13398.970490580003</c:v>
                </c:pt>
                <c:pt idx="12">
                  <c:v>13897.767921860002</c:v>
                </c:pt>
                <c:pt idx="13">
                  <c:v>14138.137863249998</c:v>
                </c:pt>
                <c:pt idx="14">
                  <c:v>15349.380176369998</c:v>
                </c:pt>
                <c:pt idx="15">
                  <c:v>17021.350410300001</c:v>
                </c:pt>
                <c:pt idx="16">
                  <c:v>18124.426891470001</c:v>
                </c:pt>
                <c:pt idx="17">
                  <c:v>18682.674039580001</c:v>
                </c:pt>
                <c:pt idx="18">
                  <c:v>19409.604301110001</c:v>
                </c:pt>
                <c:pt idx="19">
                  <c:v>19909.089671549998</c:v>
                </c:pt>
                <c:pt idx="20">
                  <c:v>19766.529537820003</c:v>
                </c:pt>
                <c:pt idx="21">
                  <c:v>20840.763859729999</c:v>
                </c:pt>
                <c:pt idx="22">
                  <c:v>22424.189636710002</c:v>
                </c:pt>
                <c:pt idx="23">
                  <c:v>23642.709613229999</c:v>
                </c:pt>
                <c:pt idx="24">
                  <c:v>24967.873739620009</c:v>
                </c:pt>
                <c:pt idx="25">
                  <c:v>25240.795404839999</c:v>
                </c:pt>
                <c:pt idx="26">
                  <c:v>26451.292800580006</c:v>
                </c:pt>
                <c:pt idx="27">
                  <c:v>27185.973545088644</c:v>
                </c:pt>
                <c:pt idx="28">
                  <c:v>28791.360883911104</c:v>
                </c:pt>
                <c:pt idx="29">
                  <c:v>30477.687425830034</c:v>
                </c:pt>
                <c:pt idx="30">
                  <c:v>31116.216357458812</c:v>
                </c:pt>
                <c:pt idx="31">
                  <c:v>32836.787919459995</c:v>
                </c:pt>
                <c:pt idx="32">
                  <c:v>32553.362092249998</c:v>
                </c:pt>
                <c:pt idx="33">
                  <c:v>32767.503859489996</c:v>
                </c:pt>
                <c:pt idx="34">
                  <c:v>31160.539184350004</c:v>
                </c:pt>
                <c:pt idx="35">
                  <c:v>35739.158633060011</c:v>
                </c:pt>
              </c:numCache>
            </c:numRef>
          </c:val>
          <c:smooth val="0"/>
          <c:extLst>
            <c:ext xmlns:c16="http://schemas.microsoft.com/office/drawing/2014/chart" uri="{C3380CC4-5D6E-409C-BE32-E72D297353CC}">
              <c16:uniqueId val="{00000001-8F9A-4129-8599-96197B73E24A}"/>
            </c:ext>
          </c:extLst>
        </c:ser>
        <c:ser>
          <c:idx val="2"/>
          <c:order val="1"/>
          <c:tx>
            <c:strRef>
              <c:f>KV_AMal_2.1!$A$87</c:f>
              <c:strCache>
                <c:ptCount val="1"/>
                <c:pt idx="0">
                  <c:v>Recettes (résultat de répartition) / Einnahmen (Umlageergebnis)</c:v>
                </c:pt>
              </c:strCache>
            </c:strRef>
          </c:tx>
          <c:spPr>
            <a:ln>
              <a:solidFill>
                <a:schemeClr val="accent4">
                  <a:lumMod val="90000"/>
                </a:schemeClr>
              </a:solidFill>
            </a:ln>
          </c:spPr>
          <c:marker>
            <c:symbol val="none"/>
          </c:marker>
          <c:cat>
            <c:numRef>
              <c:f>KV_AMal_2.1!$E$85:$AN$85</c:f>
              <c:numCache>
                <c:formatCode>General</c:formatCod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numCache>
            </c:numRef>
          </c:cat>
          <c:val>
            <c:numRef>
              <c:f>KV_AMal_2.1!$E$87:$AN$87</c:f>
              <c:numCache>
                <c:formatCode>#,##0.0000</c:formatCode>
                <c:ptCount val="36"/>
                <c:pt idx="0">
                  <c:v>6917.2610761104588</c:v>
                </c:pt>
                <c:pt idx="1">
                  <c:v>7530.9021447390633</c:v>
                </c:pt>
                <c:pt idx="2">
                  <c:v>8412.9884385049863</c:v>
                </c:pt>
                <c:pt idx="3">
                  <c:v>9053.1316420362546</c:v>
                </c:pt>
                <c:pt idx="4">
                  <c:v>9656.2090593204084</c:v>
                </c:pt>
                <c:pt idx="5">
                  <c:v>10539.202841939308</c:v>
                </c:pt>
                <c:pt idx="6">
                  <c:v>10489.518249015251</c:v>
                </c:pt>
                <c:pt idx="7">
                  <c:v>10636.416677159765</c:v>
                </c:pt>
                <c:pt idx="8">
                  <c:v>11128.829216561999</c:v>
                </c:pt>
                <c:pt idx="9">
                  <c:v>12041.275532277654</c:v>
                </c:pt>
                <c:pt idx="10">
                  <c:v>12718.718247090173</c:v>
                </c:pt>
                <c:pt idx="11">
                  <c:v>13117.681479888824</c:v>
                </c:pt>
                <c:pt idx="12">
                  <c:v>13511.229296843841</c:v>
                </c:pt>
                <c:pt idx="13">
                  <c:v>14049.731113613158</c:v>
                </c:pt>
                <c:pt idx="14">
                  <c:v>15497.63383593047</c:v>
                </c:pt>
                <c:pt idx="15">
                  <c:v>16815.132263772604</c:v>
                </c:pt>
                <c:pt idx="16">
                  <c:v>17992.103331498551</c:v>
                </c:pt>
                <c:pt idx="17">
                  <c:v>18464.247987517436</c:v>
                </c:pt>
                <c:pt idx="18">
                  <c:v>19197.583755552794</c:v>
                </c:pt>
                <c:pt idx="19">
                  <c:v>19755.202962567277</c:v>
                </c:pt>
                <c:pt idx="20">
                  <c:v>19897.135280526865</c:v>
                </c:pt>
                <c:pt idx="21">
                  <c:v>20384.062921134711</c:v>
                </c:pt>
                <c:pt idx="22">
                  <c:v>22153.415216746165</c:v>
                </c:pt>
                <c:pt idx="23">
                  <c:v>23542.994641151032</c:v>
                </c:pt>
                <c:pt idx="24">
                  <c:v>24357.863118120007</c:v>
                </c:pt>
                <c:pt idx="25">
                  <c:v>24867.730905140001</c:v>
                </c:pt>
                <c:pt idx="26">
                  <c:v>25717.056731950004</c:v>
                </c:pt>
                <c:pt idx="27">
                  <c:v>27031.907308988644</c:v>
                </c:pt>
                <c:pt idx="28">
                  <c:v>28522.172466531105</c:v>
                </c:pt>
                <c:pt idx="29">
                  <c:v>29983.055753680033</c:v>
                </c:pt>
                <c:pt idx="30">
                  <c:v>31333.984881068813</c:v>
                </c:pt>
                <c:pt idx="31">
                  <c:v>31845.171919409997</c:v>
                </c:pt>
                <c:pt idx="32">
                  <c:v>32200.627911279997</c:v>
                </c:pt>
                <c:pt idx="33">
                  <c:v>32218.375563349997</c:v>
                </c:pt>
                <c:pt idx="34">
                  <c:v>32863.777404420005</c:v>
                </c:pt>
                <c:pt idx="35">
                  <c:v>35078.75876347001</c:v>
                </c:pt>
              </c:numCache>
            </c:numRef>
          </c:val>
          <c:smooth val="0"/>
          <c:extLst>
            <c:ext xmlns:c16="http://schemas.microsoft.com/office/drawing/2014/chart" uri="{C3380CC4-5D6E-409C-BE32-E72D297353CC}">
              <c16:uniqueId val="{00000002-8F9A-4129-8599-96197B73E24A}"/>
            </c:ext>
          </c:extLst>
        </c:ser>
        <c:ser>
          <c:idx val="1"/>
          <c:order val="2"/>
          <c:tx>
            <c:strRef>
              <c:f>KV_AMal_2.1!$A$88</c:f>
              <c:strCache>
                <c:ptCount val="1"/>
                <c:pt idx="0">
                  <c:v>Dépenses / Ausgaben</c:v>
                </c:pt>
              </c:strCache>
            </c:strRef>
          </c:tx>
          <c:spPr>
            <a:ln w="28575">
              <a:solidFill>
                <a:srgbClr val="C00000"/>
              </a:solidFill>
              <a:prstDash val="solid"/>
            </a:ln>
          </c:spPr>
          <c:marker>
            <c:symbol val="none"/>
          </c:marker>
          <c:cat>
            <c:numRef>
              <c:f>KV_AMal_2.1!$E$85:$AN$85</c:f>
              <c:numCache>
                <c:formatCode>General</c:formatCod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numCache>
            </c:numRef>
          </c:cat>
          <c:val>
            <c:numRef>
              <c:f>KV_AMal_2.1!$E$88:$AN$88</c:f>
              <c:numCache>
                <c:formatCode>#,##0.0000</c:formatCode>
                <c:ptCount val="36"/>
                <c:pt idx="0">
                  <c:v>7206.2849497568459</c:v>
                </c:pt>
                <c:pt idx="1">
                  <c:v>7730.6607672391319</c:v>
                </c:pt>
                <c:pt idx="2">
                  <c:v>8369.6326342296688</c:v>
                </c:pt>
                <c:pt idx="3">
                  <c:v>9299.2146190109197</c:v>
                </c:pt>
                <c:pt idx="4">
                  <c:v>10121.281931065543</c:v>
                </c:pt>
                <c:pt idx="5">
                  <c:v>10874.132371632397</c:v>
                </c:pt>
                <c:pt idx="6">
                  <c:v>10548.577999999998</c:v>
                </c:pt>
                <c:pt idx="7">
                  <c:v>10959.598</c:v>
                </c:pt>
                <c:pt idx="8">
                  <c:v>11761.16227434</c:v>
                </c:pt>
                <c:pt idx="9">
                  <c:v>12344.736443979999</c:v>
                </c:pt>
                <c:pt idx="10">
                  <c:v>13044.627279959999</c:v>
                </c:pt>
                <c:pt idx="11">
                  <c:v>13448.357261180001</c:v>
                </c:pt>
                <c:pt idx="12">
                  <c:v>14203.72203553</c:v>
                </c:pt>
                <c:pt idx="13">
                  <c:v>14927.903776229999</c:v>
                </c:pt>
                <c:pt idx="14">
                  <c:v>15573.08795021</c:v>
                </c:pt>
                <c:pt idx="15">
                  <c:v>16621.620847270002</c:v>
                </c:pt>
                <c:pt idx="16">
                  <c:v>17610.31593714</c:v>
                </c:pt>
                <c:pt idx="17">
                  <c:v>18511.249365720003</c:v>
                </c:pt>
                <c:pt idx="18">
                  <c:v>18918.654348670003</c:v>
                </c:pt>
                <c:pt idx="19">
                  <c:v>19730.429594529996</c:v>
                </c:pt>
                <c:pt idx="20">
                  <c:v>20521.848243619999</c:v>
                </c:pt>
                <c:pt idx="21">
                  <c:v>21312.373080839996</c:v>
                </c:pt>
                <c:pt idx="22">
                  <c:v>22199.677761810002</c:v>
                </c:pt>
                <c:pt idx="23">
                  <c:v>23055.040074300006</c:v>
                </c:pt>
                <c:pt idx="24">
                  <c:v>24051.989133280018</c:v>
                </c:pt>
                <c:pt idx="25">
                  <c:v>25381.975395990004</c:v>
                </c:pt>
                <c:pt idx="26">
                  <c:v>26155.420804759986</c:v>
                </c:pt>
                <c:pt idx="27">
                  <c:v>27792.846103520002</c:v>
                </c:pt>
                <c:pt idx="28">
                  <c:v>28594.023824620006</c:v>
                </c:pt>
                <c:pt idx="29">
                  <c:v>29546.228402799999</c:v>
                </c:pt>
                <c:pt idx="30">
                  <c:v>30044.75464607</c:v>
                </c:pt>
                <c:pt idx="31">
                  <c:v>31104.845494439996</c:v>
                </c:pt>
                <c:pt idx="32">
                  <c:v>31591.412880859989</c:v>
                </c:pt>
                <c:pt idx="33">
                  <c:v>33086.091603110006</c:v>
                </c:pt>
                <c:pt idx="34">
                  <c:v>34587.752248380013</c:v>
                </c:pt>
                <c:pt idx="35">
                  <c:v>36980.29811453</c:v>
                </c:pt>
              </c:numCache>
            </c:numRef>
          </c:val>
          <c:smooth val="0"/>
          <c:extLst>
            <c:ext xmlns:c16="http://schemas.microsoft.com/office/drawing/2014/chart" uri="{C3380CC4-5D6E-409C-BE32-E72D297353CC}">
              <c16:uniqueId val="{00000003-8F9A-4129-8599-96197B73E24A}"/>
            </c:ext>
          </c:extLst>
        </c:ser>
        <c:dLbls>
          <c:showLegendKey val="0"/>
          <c:showVal val="0"/>
          <c:showCatName val="0"/>
          <c:showSerName val="0"/>
          <c:showPercent val="0"/>
          <c:showBubbleSize val="0"/>
        </c:dLbls>
        <c:marker val="1"/>
        <c:smooth val="0"/>
        <c:axId val="505808288"/>
        <c:axId val="505806328"/>
      </c:lineChart>
      <c:catAx>
        <c:axId val="505808288"/>
        <c:scaling>
          <c:orientation val="minMax"/>
        </c:scaling>
        <c:delete val="0"/>
        <c:axPos val="b"/>
        <c:numFmt formatCode="0" sourceLinked="0"/>
        <c:majorTickMark val="out"/>
        <c:minorTickMark val="out"/>
        <c:tickLblPos val="nextTo"/>
        <c:spPr>
          <a:ln w="9525">
            <a:noFill/>
          </a:ln>
        </c:spPr>
        <c:txPr>
          <a:bodyPr rot="0" vert="horz"/>
          <a:lstStyle/>
          <a:p>
            <a:pPr>
              <a:defRPr sz="1150" b="0" i="0" u="none" strike="noStrike" baseline="0">
                <a:solidFill>
                  <a:srgbClr val="000000"/>
                </a:solidFill>
                <a:latin typeface="Arial"/>
                <a:ea typeface="Arial"/>
                <a:cs typeface="Arial"/>
              </a:defRPr>
            </a:pPr>
            <a:endParaRPr lang="de-DE"/>
          </a:p>
        </c:txPr>
        <c:crossAx val="505806328"/>
        <c:crosses val="autoZero"/>
        <c:auto val="1"/>
        <c:lblAlgn val="ctr"/>
        <c:lblOffset val="100"/>
        <c:tickLblSkip val="2"/>
        <c:tickMarkSkip val="2"/>
        <c:noMultiLvlLbl val="0"/>
      </c:catAx>
      <c:valAx>
        <c:axId val="505806328"/>
        <c:scaling>
          <c:orientation val="minMax"/>
          <c:max val="4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de-DE"/>
          </a:p>
        </c:txPr>
        <c:crossAx val="505808288"/>
        <c:crosses val="autoZero"/>
        <c:crossBetween val="between"/>
        <c:majorUnit val="5000"/>
      </c:valAx>
      <c:valAx>
        <c:axId val="668180104"/>
        <c:scaling>
          <c:orientation val="minMax"/>
          <c:max val="17500"/>
          <c:min val="0"/>
        </c:scaling>
        <c:delete val="1"/>
        <c:axPos val="r"/>
        <c:numFmt formatCode="#,##0" sourceLinked="0"/>
        <c:majorTickMark val="out"/>
        <c:minorTickMark val="none"/>
        <c:tickLblPos val="nextTo"/>
        <c:crossAx val="668172888"/>
        <c:crosses val="max"/>
        <c:crossBetween val="between"/>
        <c:majorUnit val="2500"/>
      </c:valAx>
      <c:catAx>
        <c:axId val="668172888"/>
        <c:scaling>
          <c:orientation val="minMax"/>
        </c:scaling>
        <c:delete val="1"/>
        <c:axPos val="b"/>
        <c:numFmt formatCode="General" sourceLinked="1"/>
        <c:majorTickMark val="out"/>
        <c:minorTickMark val="none"/>
        <c:tickLblPos val="nextTo"/>
        <c:crossAx val="668180104"/>
        <c:crosses val="autoZero"/>
        <c:auto val="1"/>
        <c:lblAlgn val="ctr"/>
        <c:lblOffset val="100"/>
        <c:noMultiLvlLbl val="0"/>
      </c:catAx>
      <c:spPr>
        <a:gradFill rotWithShape="0">
          <a:gsLst>
            <a:gs pos="0">
              <a:srgbClr val="C0C0C0"/>
            </a:gs>
            <a:gs pos="100000">
              <a:srgbClr val="C0C0C0">
                <a:gamma/>
                <a:tint val="0"/>
                <a:invGamma/>
              </a:srgbClr>
            </a:gs>
          </a:gsLst>
          <a:lin ang="0" scaled="1"/>
        </a:gradFill>
        <a:ln w="25400">
          <a:noFill/>
        </a:ln>
      </c:spPr>
    </c:plotArea>
    <c:legend>
      <c:legendPos val="r"/>
      <c:layout>
        <c:manualLayout>
          <c:xMode val="edge"/>
          <c:yMode val="edge"/>
          <c:x val="9.2664392310304128E-2"/>
          <c:y val="9.0641115643677064E-2"/>
          <c:w val="0.32765662641274579"/>
          <c:h val="0.27554767099895644"/>
        </c:manualLayout>
      </c:layout>
      <c:overlay val="0"/>
      <c:spPr>
        <a:solidFill>
          <a:sysClr val="window" lastClr="FFFFFF"/>
        </a:solidFill>
        <a:ln w="25400">
          <a:noFill/>
        </a:ln>
      </c:spPr>
      <c:txPr>
        <a:bodyPr/>
        <a:lstStyle/>
        <a:p>
          <a:pPr>
            <a:defRPr sz="675" b="0" i="0" u="none" strike="noStrike" baseline="0">
              <a:solidFill>
                <a:srgbClr val="000000"/>
              </a:solidFill>
              <a:latin typeface="Arial"/>
              <a:ea typeface="Arial"/>
              <a:cs typeface="Arial"/>
            </a:defRPr>
          </a:pPr>
          <a:endParaRPr lang="de-DE"/>
        </a:p>
      </c:txPr>
    </c:legend>
    <c:plotVisOnly val="0"/>
    <c:dispBlanksAs val="gap"/>
    <c:showDLblsOverMax val="0"/>
  </c:chart>
  <c:spPr>
    <a:solidFill>
      <a:schemeClr val="bg1"/>
    </a:solidFill>
    <a:ln w="9525">
      <a:noFill/>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788" footer="0.49212598450000788"/>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50</xdr:row>
      <xdr:rowOff>152400</xdr:rowOff>
    </xdr:from>
    <xdr:to>
      <xdr:col>1</xdr:col>
      <xdr:colOff>3428999</xdr:colOff>
      <xdr:row>63</xdr:row>
      <xdr:rowOff>133350</xdr:rowOff>
    </xdr:to>
    <xdr:graphicFrame macro="">
      <xdr:nvGraphicFramePr>
        <xdr:cNvPr id="2" name="Diagramm 6">
          <a:extLst>
            <a:ext uri="{FF2B5EF4-FFF2-40B4-BE49-F238E27FC236}">
              <a16:creationId xmlns:a16="http://schemas.microsoft.com/office/drawing/2014/main" id="{03511D92-94A3-4B56-A3C1-B89397202D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23</xdr:row>
      <xdr:rowOff>123823</xdr:rowOff>
    </xdr:from>
    <xdr:to>
      <xdr:col>0</xdr:col>
      <xdr:colOff>3524250</xdr:colOff>
      <xdr:row>46</xdr:row>
      <xdr:rowOff>171449</xdr:rowOff>
    </xdr:to>
    <xdr:sp macro="" textlink="">
      <xdr:nvSpPr>
        <xdr:cNvPr id="3" name="Textfeld 2">
          <a:extLst>
            <a:ext uri="{FF2B5EF4-FFF2-40B4-BE49-F238E27FC236}">
              <a16:creationId xmlns:a16="http://schemas.microsoft.com/office/drawing/2014/main" id="{9D2200E7-CA65-4E24-908A-2F096D3D1D1F}"/>
            </a:ext>
          </a:extLst>
        </xdr:cNvPr>
        <xdr:cNvSpPr txBox="1"/>
      </xdr:nvSpPr>
      <xdr:spPr>
        <a:xfrm>
          <a:off x="28575" y="3848098"/>
          <a:ext cx="733425" cy="3762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000" b="0" i="0" u="none" strike="noStrike">
              <a:solidFill>
                <a:schemeClr val="dk1"/>
              </a:solidFill>
              <a:latin typeface="Arial" panose="020B0604020202020204" pitchFamily="34" charset="0"/>
              <a:ea typeface="+mn-ea"/>
              <a:cs typeface="Arial" panose="020B0604020202020204" pitchFamily="34" charset="0"/>
            </a:rPr>
            <a:t>Des informations plus détaillées au sujet des finances de l’AMal se trouvent dans les pages suivantes.</a:t>
          </a:r>
        </a:p>
        <a:p>
          <a:endParaRPr lang="de-CH" sz="100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a:solidFill>
                <a:schemeClr val="dk1"/>
              </a:solidFill>
              <a:latin typeface="Arial" panose="020B0604020202020204" pitchFamily="34" charset="0"/>
              <a:ea typeface="+mn-ea"/>
              <a:cs typeface="Arial" panose="020B0604020202020204" pitchFamily="34" charset="0"/>
            </a:rPr>
            <a:t>1  Uniquement les cotisations des assurés, soit les primes de déduction faite de la réduction des primes, donc la charge nette des ménages. Y compris les parts des primes des réassureurs (-). Jusqu’en 1993 : les cotisations des employeurs sont incluses; depuis 1994 : les contributions pour l’assureur-maladie sont incluses.</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2  Réduction des primes en faveur des assurés et subventions aux assureurs-maladie.</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3  Autres charges et produits neutres et autres produits d’exploitation.</a:t>
          </a:r>
          <a:r>
            <a:rPr lang="de-CH" sz="1000">
              <a:latin typeface="Arial" panose="020B0604020202020204" pitchFamily="34" charset="0"/>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a:solidFill>
                <a:schemeClr val="dk1"/>
              </a:solidFill>
              <a:latin typeface="Arial" panose="020B0604020202020204" pitchFamily="34" charset="0"/>
              <a:ea typeface="+mn-ea"/>
              <a:cs typeface="Arial" panose="020B0604020202020204" pitchFamily="34" charset="0"/>
            </a:rPr>
            <a:t>4  Prestations payées (soit prestations brutes déduction faite de la participation des assurés aux frais), parts des prestations des réassureurs, autres charges d’assurance</a:t>
          </a:r>
          <a:r>
            <a:rPr lang="de-CH" sz="1000" b="0" i="0" u="none" strike="noStrike" baseline="0">
              <a:solidFill>
                <a:schemeClr val="dk1"/>
              </a:solidFill>
              <a:latin typeface="Arial" panose="020B0604020202020204" pitchFamily="34" charset="0"/>
              <a:ea typeface="+mn-ea"/>
              <a:cs typeface="Arial" panose="020B0604020202020204" pitchFamily="34" charset="0"/>
            </a:rPr>
            <a:t> </a:t>
          </a:r>
          <a:r>
            <a:rPr lang="de-CH" sz="1000" b="0" i="0" u="none" strike="noStrike">
              <a:solidFill>
                <a:schemeClr val="dk1"/>
              </a:solidFill>
              <a:latin typeface="Arial" panose="020B0604020202020204" pitchFamily="34" charset="0"/>
              <a:ea typeface="+mn-ea"/>
              <a:cs typeface="Arial" panose="020B0604020202020204" pitchFamily="34" charset="0"/>
            </a:rPr>
            <a:t>et modification provision correction des primes. </a:t>
          </a:r>
        </a:p>
        <a:p>
          <a:r>
            <a:rPr lang="de-CH" sz="1000" b="0" i="0" u="none" strike="noStrike">
              <a:solidFill>
                <a:schemeClr val="dk1"/>
              </a:solidFill>
              <a:latin typeface="Arial" panose="020B0604020202020204" pitchFamily="34" charset="0"/>
              <a:ea typeface="+mn-ea"/>
              <a:cs typeface="Arial" panose="020B0604020202020204" pitchFamily="34" charset="0"/>
            </a:rPr>
            <a:t>5  Compensation des risques (introduite en 1993),</a:t>
          </a:r>
          <a:r>
            <a:rPr lang="de-CH" sz="1000" b="0" i="0" u="none" strike="noStrike" baseline="0">
              <a:solidFill>
                <a:schemeClr val="dk1"/>
              </a:solidFill>
              <a:latin typeface="Arial" panose="020B0604020202020204" pitchFamily="34" charset="0"/>
              <a:ea typeface="+mn-ea"/>
              <a:cs typeface="Arial" panose="020B0604020202020204" pitchFamily="34" charset="0"/>
            </a:rPr>
            <a:t> modification provision correction des primes et compensations des primes encaissées en trop.</a:t>
          </a:r>
          <a:endParaRPr lang="de-CH" sz="1000">
            <a:latin typeface="Arial" panose="020B0604020202020204" pitchFamily="34" charset="0"/>
            <a:cs typeface="Arial" panose="020B0604020202020204" pitchFamily="34" charset="0"/>
          </a:endParaRPr>
        </a:p>
        <a:p>
          <a:r>
            <a:rPr lang="de-CH" sz="1000" b="0" i="0" u="none" strike="noStrike">
              <a:solidFill>
                <a:schemeClr val="dk1"/>
              </a:solidFill>
              <a:latin typeface="Arial" panose="020B0604020202020204" pitchFamily="34" charset="0"/>
              <a:ea typeface="+mn-ea"/>
              <a:cs typeface="Arial" panose="020B0604020202020204" pitchFamily="34" charset="0"/>
            </a:rPr>
            <a:t>6  Réserves, provisions pour cas d'assurance non liquidés, provisions pour la compensation des risques et provisions non-actuarielles.</a:t>
          </a:r>
          <a:r>
            <a:rPr lang="de-CH" sz="1000">
              <a:latin typeface="Arial" panose="020B0604020202020204" pitchFamily="34" charset="0"/>
              <a:cs typeface="Arial" panose="020B0604020202020204" pitchFamily="34" charset="0"/>
            </a:rPr>
            <a:t> </a:t>
          </a:r>
        </a:p>
        <a:p>
          <a:endParaRPr lang="de-CH" sz="1000" b="0" i="0" u="none" strike="noStrike">
            <a:solidFill>
              <a:schemeClr val="dk1"/>
            </a:solidFill>
            <a:latin typeface="Arial" panose="020B0604020202020204" pitchFamily="34" charset="0"/>
            <a:ea typeface="+mn-ea"/>
            <a:cs typeface="Arial" panose="020B0604020202020204" pitchFamily="34" charset="0"/>
          </a:endParaRPr>
        </a:p>
        <a:p>
          <a:r>
            <a:rPr lang="de-CH" sz="1000" b="0" i="0" u="none" strike="noStrike">
              <a:solidFill>
                <a:schemeClr val="dk1"/>
              </a:solidFill>
              <a:latin typeface="Arial" panose="020B0604020202020204" pitchFamily="34" charset="0"/>
              <a:ea typeface="+mn-ea"/>
              <a:cs typeface="Arial" panose="020B0604020202020204" pitchFamily="34" charset="0"/>
            </a:rPr>
            <a:t>Source : Office fédéral des assurances sociales, </a:t>
          </a:r>
          <a:r>
            <a:rPr lang="fr-CH" sz="1000" b="0" i="0" u="none" strike="noStrike">
              <a:solidFill>
                <a:schemeClr val="dk1"/>
              </a:solidFill>
              <a:latin typeface="Arial" panose="020B0604020202020204" pitchFamily="34" charset="0"/>
              <a:ea typeface="+mn-ea"/>
              <a:cs typeface="Arial" panose="020B0604020202020204" pitchFamily="34" charset="0"/>
            </a:rPr>
            <a:t>Secteur données de base et analyses</a:t>
          </a:r>
          <a:endParaRPr lang="de-CH" sz="1000" b="0" i="0" u="none" strike="noStrike">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85725</xdr:colOff>
      <xdr:row>23</xdr:row>
      <xdr:rowOff>123825</xdr:rowOff>
    </xdr:from>
    <xdr:to>
      <xdr:col>1</xdr:col>
      <xdr:colOff>3486150</xdr:colOff>
      <xdr:row>47</xdr:row>
      <xdr:rowOff>129540</xdr:rowOff>
    </xdr:to>
    <xdr:sp macro="" textlink="">
      <xdr:nvSpPr>
        <xdr:cNvPr id="4" name="Textfeld 3">
          <a:extLst>
            <a:ext uri="{FF2B5EF4-FFF2-40B4-BE49-F238E27FC236}">
              <a16:creationId xmlns:a16="http://schemas.microsoft.com/office/drawing/2014/main" id="{43F899FA-DF8F-4FD8-9237-6A50D6A6C91D}"/>
            </a:ext>
          </a:extLst>
        </xdr:cNvPr>
        <xdr:cNvSpPr txBox="1"/>
      </xdr:nvSpPr>
      <xdr:spPr>
        <a:xfrm>
          <a:off x="847725" y="3848100"/>
          <a:ext cx="676275" cy="38919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000" b="0" i="0" u="none" strike="noStrike">
              <a:solidFill>
                <a:schemeClr val="dk1"/>
              </a:solidFill>
              <a:latin typeface="Arial" panose="020B0604020202020204" pitchFamily="34" charset="0"/>
              <a:ea typeface="+mn-ea"/>
              <a:cs typeface="Arial" panose="020B0604020202020204" pitchFamily="34" charset="0"/>
            </a:rPr>
            <a:t>Detaillierte Angaben zu den KV-Finanzen finden Sie auf den nachfolgenden Seiten.</a:t>
          </a:r>
          <a:r>
            <a:rPr lang="de-CH" sz="1000">
              <a:latin typeface="Arial" panose="020B0604020202020204" pitchFamily="34" charset="0"/>
              <a:cs typeface="Arial" panose="020B0604020202020204" pitchFamily="34" charset="0"/>
            </a:rPr>
            <a:t> </a:t>
          </a:r>
        </a:p>
        <a:p>
          <a:endParaRPr lang="de-CH" sz="100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a:solidFill>
                <a:schemeClr val="dk1"/>
              </a:solidFill>
              <a:latin typeface="Arial" panose="020B0604020202020204" pitchFamily="34" charset="0"/>
              <a:ea typeface="+mn-ea"/>
              <a:cs typeface="Arial" panose="020B0604020202020204" pitchFamily="34" charset="0"/>
            </a:rPr>
            <a:t>1  Nur Beiträge der Versicherten, d.h. Prämien abzüglich Prämienverbilligung, was der Nettobelastung der Haushalte entspricht. Inklusive Prämienanteil der Rückversicherer (-). Bis 1993 inkl. Beiträge Arbeitgeber; ab 1994 inkl. Beiträge zugunsten der Krankenversicherer.</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2  Prämienverbilligung an Versicherte und Subventionen an Krankenversicherer. </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3  Übriger neutraler Aufwand und Ertrag, sonstige Betriebserträge.</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4  Bezahlte Leistungen (d.h. Leistungen abzüglich der Kostenbeteiligung der Versicherten),</a:t>
          </a:r>
          <a:r>
            <a:rPr lang="de-CH" sz="1000" b="0" i="0" u="none" strike="noStrike" baseline="0">
              <a:solidFill>
                <a:schemeClr val="dk1"/>
              </a:solidFill>
              <a:latin typeface="Arial" panose="020B0604020202020204" pitchFamily="34" charset="0"/>
              <a:ea typeface="+mn-ea"/>
              <a:cs typeface="Arial" panose="020B0604020202020204" pitchFamily="34" charset="0"/>
            </a:rPr>
            <a:t> Leistungsanteile der Rückversicherer, sonstige Aufwendungen für Versicherte und Veränderungen Rückstellungen Prämienkorrektur.</a:t>
          </a:r>
        </a:p>
        <a:p>
          <a:r>
            <a:rPr lang="de-CH" sz="1000" b="0" i="0" u="none" strike="noStrike">
              <a:solidFill>
                <a:schemeClr val="dk1"/>
              </a:solidFill>
              <a:latin typeface="Arial" panose="020B0604020202020204" pitchFamily="34" charset="0"/>
              <a:ea typeface="+mn-ea"/>
              <a:cs typeface="Arial" panose="020B0604020202020204" pitchFamily="34" charset="0"/>
            </a:rPr>
            <a:t>5  Risikoausgleich (eingeführt 1993),</a:t>
          </a:r>
          <a:r>
            <a:rPr lang="de-CH" sz="1000" b="0" i="0" u="none" strike="noStrike" baseline="0">
              <a:solidFill>
                <a:schemeClr val="dk1"/>
              </a:solidFill>
              <a:latin typeface="Arial" panose="020B0604020202020204" pitchFamily="34" charset="0"/>
              <a:ea typeface="+mn-ea"/>
              <a:cs typeface="Arial" panose="020B0604020202020204" pitchFamily="34" charset="0"/>
            </a:rPr>
            <a:t> Veränderungen Rückstellungen Prämienkorrektur und Ausgleich von zu hohen Prämieneinnahmen.</a:t>
          </a:r>
        </a:p>
        <a:p>
          <a:r>
            <a:rPr lang="de-CH" sz="1000" b="0" i="0" u="none" strike="noStrike">
              <a:solidFill>
                <a:schemeClr val="dk1"/>
              </a:solidFill>
              <a:latin typeface="Arial" panose="020B0604020202020204" pitchFamily="34" charset="0"/>
              <a:ea typeface="+mn-ea"/>
              <a:cs typeface="Arial" panose="020B0604020202020204" pitchFamily="34" charset="0"/>
            </a:rPr>
            <a:t>6  Reserven, Rückstellungen für unerledigte Versicherungsfälle, Rückstellungen für Risikoausgleich und nicht versicherungstechnische Rückstellungen.</a:t>
          </a:r>
          <a:r>
            <a:rPr lang="de-CH" sz="1000">
              <a:latin typeface="Arial" panose="020B0604020202020204" pitchFamily="34" charset="0"/>
              <a:cs typeface="Arial" panose="020B0604020202020204" pitchFamily="34" charset="0"/>
            </a:rPr>
            <a:t> </a:t>
          </a:r>
        </a:p>
        <a:p>
          <a:endParaRPr lang="de-CH" sz="1000">
            <a:latin typeface="Arial" panose="020B0604020202020204" pitchFamily="34" charset="0"/>
            <a:cs typeface="Arial" panose="020B0604020202020204" pitchFamily="34" charset="0"/>
          </a:endParaRPr>
        </a:p>
        <a:p>
          <a:r>
            <a:rPr lang="de-CH" sz="1000" b="0" i="0" u="none" strike="noStrike">
              <a:solidFill>
                <a:schemeClr val="dk1"/>
              </a:solidFill>
              <a:latin typeface="Arial" panose="020B0604020202020204" pitchFamily="34" charset="0"/>
              <a:ea typeface="+mn-ea"/>
              <a:cs typeface="Arial" panose="020B0604020202020204" pitchFamily="34" charset="0"/>
            </a:rPr>
            <a:t>Quelle: Bundesamt </a:t>
          </a:r>
          <a:r>
            <a:rPr lang="de-CH" sz="1000">
              <a:latin typeface="Arial" panose="020B0604020202020204" pitchFamily="34" charset="0"/>
              <a:cs typeface="Arial" panose="020B0604020202020204" pitchFamily="34" charset="0"/>
            </a:rPr>
            <a:t> für Sozialversicherungen</a:t>
          </a:r>
          <a:r>
            <a:rPr lang="de-CH" sz="1000" baseline="0">
              <a:latin typeface="Arial" panose="020B0604020202020204" pitchFamily="34" charset="0"/>
              <a:cs typeface="Arial" panose="020B0604020202020204" pitchFamily="34" charset="0"/>
            </a:rPr>
            <a:t>, </a:t>
          </a:r>
          <a:r>
            <a:rPr lang="de-CH" sz="1000">
              <a:solidFill>
                <a:schemeClr val="dk1"/>
              </a:solidFill>
              <a:latin typeface="Arial" panose="020B0604020202020204" pitchFamily="34" charset="0"/>
              <a:ea typeface="+mn-ea"/>
              <a:cs typeface="Arial" panose="020B0604020202020204" pitchFamily="34" charset="0"/>
            </a:rPr>
            <a:t>Bereich Datengrundlagen und Analysen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65</xdr:row>
      <xdr:rowOff>152400</xdr:rowOff>
    </xdr:from>
    <xdr:to>
      <xdr:col>1</xdr:col>
      <xdr:colOff>3428999</xdr:colOff>
      <xdr:row>78</xdr:row>
      <xdr:rowOff>133350</xdr:rowOff>
    </xdr:to>
    <xdr:graphicFrame macro="">
      <xdr:nvGraphicFramePr>
        <xdr:cNvPr id="2" name="Diagramm 6">
          <a:extLst>
            <a:ext uri="{FF2B5EF4-FFF2-40B4-BE49-F238E27FC236}">
              <a16:creationId xmlns:a16="http://schemas.microsoft.com/office/drawing/2014/main" id="{EC8B3660-A13C-4842-AA2C-19A077F81B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23</xdr:row>
      <xdr:rowOff>123823</xdr:rowOff>
    </xdr:from>
    <xdr:to>
      <xdr:col>0</xdr:col>
      <xdr:colOff>3524250</xdr:colOff>
      <xdr:row>46</xdr:row>
      <xdr:rowOff>171449</xdr:rowOff>
    </xdr:to>
    <xdr:sp macro="" textlink="">
      <xdr:nvSpPr>
        <xdr:cNvPr id="3" name="Textfeld 2">
          <a:extLst>
            <a:ext uri="{FF2B5EF4-FFF2-40B4-BE49-F238E27FC236}">
              <a16:creationId xmlns:a16="http://schemas.microsoft.com/office/drawing/2014/main" id="{9D719A2F-7BE3-4BB7-BC1A-100014F43580}"/>
            </a:ext>
          </a:extLst>
        </xdr:cNvPr>
        <xdr:cNvSpPr txBox="1"/>
      </xdr:nvSpPr>
      <xdr:spPr>
        <a:xfrm>
          <a:off x="28575" y="3848098"/>
          <a:ext cx="733425" cy="3762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000" b="0" i="0" u="none" strike="noStrike">
              <a:solidFill>
                <a:schemeClr val="dk1"/>
              </a:solidFill>
              <a:latin typeface="Arial" panose="020B0604020202020204" pitchFamily="34" charset="0"/>
              <a:ea typeface="+mn-ea"/>
              <a:cs typeface="Arial" panose="020B0604020202020204" pitchFamily="34" charset="0"/>
            </a:rPr>
            <a:t>Des informations plus détaillées au sujet des finances de l’AMal se trouvent dans les pages suivantes.</a:t>
          </a:r>
        </a:p>
        <a:p>
          <a:endParaRPr lang="de-CH" sz="100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a:solidFill>
                <a:schemeClr val="dk1"/>
              </a:solidFill>
              <a:latin typeface="Arial" panose="020B0604020202020204" pitchFamily="34" charset="0"/>
              <a:ea typeface="+mn-ea"/>
              <a:cs typeface="Arial" panose="020B0604020202020204" pitchFamily="34" charset="0"/>
            </a:rPr>
            <a:t>1  Uniquement les cotisations des assurés, soit les primes de déduction faite de la réduction des primes, donc la charge nette des ménages. Y compris les parts des primes des réassureurs (-). Jusqu’en 1993 : les cotisations des employeurs sont incluses; depuis 1994 : les contributions pour l’assureur-maladie sont incluses.</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2  Réduction des primes en faveur des assurés et subventions aux assureurs-maladie.</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3  Autres charges et produits neutres et autres produits d’exploitation.</a:t>
          </a:r>
          <a:r>
            <a:rPr lang="de-CH" sz="1000">
              <a:latin typeface="Arial" panose="020B0604020202020204" pitchFamily="34" charset="0"/>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a:solidFill>
                <a:schemeClr val="dk1"/>
              </a:solidFill>
              <a:latin typeface="Arial" panose="020B0604020202020204" pitchFamily="34" charset="0"/>
              <a:ea typeface="+mn-ea"/>
              <a:cs typeface="Arial" panose="020B0604020202020204" pitchFamily="34" charset="0"/>
            </a:rPr>
            <a:t>4  Prestations payées (soit prestations brutes déduction faite de la participation des assurés aux frais), parts des prestations des réassureurs, autres charges d’assurance</a:t>
          </a:r>
          <a:r>
            <a:rPr lang="de-CH" sz="1000" b="0" i="0" u="none" strike="noStrike" baseline="0">
              <a:solidFill>
                <a:schemeClr val="dk1"/>
              </a:solidFill>
              <a:latin typeface="Arial" panose="020B0604020202020204" pitchFamily="34" charset="0"/>
              <a:ea typeface="+mn-ea"/>
              <a:cs typeface="Arial" panose="020B0604020202020204" pitchFamily="34" charset="0"/>
            </a:rPr>
            <a:t> </a:t>
          </a:r>
          <a:r>
            <a:rPr lang="de-CH" sz="1000" b="0" i="0" u="none" strike="noStrike">
              <a:solidFill>
                <a:schemeClr val="dk1"/>
              </a:solidFill>
              <a:latin typeface="Arial" panose="020B0604020202020204" pitchFamily="34" charset="0"/>
              <a:ea typeface="+mn-ea"/>
              <a:cs typeface="Arial" panose="020B0604020202020204" pitchFamily="34" charset="0"/>
            </a:rPr>
            <a:t>et modification provision correction des primes. </a:t>
          </a:r>
        </a:p>
        <a:p>
          <a:r>
            <a:rPr lang="de-CH" sz="1000" b="0" i="0" u="none" strike="noStrike">
              <a:solidFill>
                <a:schemeClr val="dk1"/>
              </a:solidFill>
              <a:latin typeface="Arial" panose="020B0604020202020204" pitchFamily="34" charset="0"/>
              <a:ea typeface="+mn-ea"/>
              <a:cs typeface="Arial" panose="020B0604020202020204" pitchFamily="34" charset="0"/>
            </a:rPr>
            <a:t>5  Compensation des risques (introduite en 1993),</a:t>
          </a:r>
          <a:r>
            <a:rPr lang="de-CH" sz="1000" b="0" i="0" u="none" strike="noStrike" baseline="0">
              <a:solidFill>
                <a:schemeClr val="dk1"/>
              </a:solidFill>
              <a:latin typeface="Arial" panose="020B0604020202020204" pitchFamily="34" charset="0"/>
              <a:ea typeface="+mn-ea"/>
              <a:cs typeface="Arial" panose="020B0604020202020204" pitchFamily="34" charset="0"/>
            </a:rPr>
            <a:t> modification provision correction des primes et compensations des primes encaissées en trop.</a:t>
          </a:r>
          <a:endParaRPr lang="de-CH" sz="1000">
            <a:latin typeface="Arial" panose="020B0604020202020204" pitchFamily="34" charset="0"/>
            <a:cs typeface="Arial" panose="020B0604020202020204" pitchFamily="34" charset="0"/>
          </a:endParaRPr>
        </a:p>
        <a:p>
          <a:r>
            <a:rPr lang="de-CH" sz="1000" b="0" i="0" u="none" strike="noStrike">
              <a:solidFill>
                <a:schemeClr val="dk1"/>
              </a:solidFill>
              <a:latin typeface="Arial" panose="020B0604020202020204" pitchFamily="34" charset="0"/>
              <a:ea typeface="+mn-ea"/>
              <a:cs typeface="Arial" panose="020B0604020202020204" pitchFamily="34" charset="0"/>
            </a:rPr>
            <a:t>6  Réserves, provisions pour cas d'assurance non liquidés, provisions pour la compensation des risques et provisions non-actuarielles.</a:t>
          </a:r>
          <a:r>
            <a:rPr lang="de-CH" sz="1000">
              <a:latin typeface="Arial" panose="020B0604020202020204" pitchFamily="34" charset="0"/>
              <a:cs typeface="Arial" panose="020B0604020202020204" pitchFamily="34" charset="0"/>
            </a:rPr>
            <a:t> </a:t>
          </a:r>
        </a:p>
        <a:p>
          <a:endParaRPr lang="de-CH" sz="1000" b="0" i="0" u="none" strike="noStrike">
            <a:solidFill>
              <a:schemeClr val="dk1"/>
            </a:solidFill>
            <a:latin typeface="Arial" panose="020B0604020202020204" pitchFamily="34" charset="0"/>
            <a:ea typeface="+mn-ea"/>
            <a:cs typeface="Arial" panose="020B0604020202020204" pitchFamily="34" charset="0"/>
          </a:endParaRPr>
        </a:p>
        <a:p>
          <a:r>
            <a:rPr lang="de-CH" sz="1000" b="0" i="0" u="none" strike="noStrike">
              <a:solidFill>
                <a:schemeClr val="dk1"/>
              </a:solidFill>
              <a:latin typeface="Arial" panose="020B0604020202020204" pitchFamily="34" charset="0"/>
              <a:ea typeface="+mn-ea"/>
              <a:cs typeface="Arial" panose="020B0604020202020204" pitchFamily="34" charset="0"/>
            </a:rPr>
            <a:t>Source : Office fédéral des assurances sociales, </a:t>
          </a:r>
          <a:r>
            <a:rPr lang="fr-CH" sz="1000" b="0" i="0" u="none" strike="noStrike">
              <a:solidFill>
                <a:schemeClr val="dk1"/>
              </a:solidFill>
              <a:latin typeface="Arial" panose="020B0604020202020204" pitchFamily="34" charset="0"/>
              <a:ea typeface="+mn-ea"/>
              <a:cs typeface="Arial" panose="020B0604020202020204" pitchFamily="34" charset="0"/>
            </a:rPr>
            <a:t>Secteur données de base et analyses</a:t>
          </a:r>
          <a:endParaRPr lang="de-CH" sz="1000" b="0" i="0" u="none" strike="noStrike">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85725</xdr:colOff>
      <xdr:row>23</xdr:row>
      <xdr:rowOff>123825</xdr:rowOff>
    </xdr:from>
    <xdr:to>
      <xdr:col>1</xdr:col>
      <xdr:colOff>3486150</xdr:colOff>
      <xdr:row>47</xdr:row>
      <xdr:rowOff>129540</xdr:rowOff>
    </xdr:to>
    <xdr:sp macro="" textlink="">
      <xdr:nvSpPr>
        <xdr:cNvPr id="4" name="Textfeld 3">
          <a:extLst>
            <a:ext uri="{FF2B5EF4-FFF2-40B4-BE49-F238E27FC236}">
              <a16:creationId xmlns:a16="http://schemas.microsoft.com/office/drawing/2014/main" id="{E5C9A9BB-7F48-4FE9-94DE-CD8CCAA2518A}"/>
            </a:ext>
          </a:extLst>
        </xdr:cNvPr>
        <xdr:cNvSpPr txBox="1"/>
      </xdr:nvSpPr>
      <xdr:spPr>
        <a:xfrm>
          <a:off x="847725" y="3848100"/>
          <a:ext cx="676275" cy="38919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000" b="0" i="0" u="none" strike="noStrike">
              <a:solidFill>
                <a:schemeClr val="dk1"/>
              </a:solidFill>
              <a:latin typeface="Arial" panose="020B0604020202020204" pitchFamily="34" charset="0"/>
              <a:ea typeface="+mn-ea"/>
              <a:cs typeface="Arial" panose="020B0604020202020204" pitchFamily="34" charset="0"/>
            </a:rPr>
            <a:t>Detaillierte Angaben zu den KV-Finanzen finden Sie auf den nachfolgenden Seiten.</a:t>
          </a:r>
          <a:r>
            <a:rPr lang="de-CH" sz="1000">
              <a:latin typeface="Arial" panose="020B0604020202020204" pitchFamily="34" charset="0"/>
              <a:cs typeface="Arial" panose="020B0604020202020204" pitchFamily="34" charset="0"/>
            </a:rPr>
            <a:t> </a:t>
          </a:r>
        </a:p>
        <a:p>
          <a:endParaRPr lang="de-CH" sz="100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a:solidFill>
                <a:schemeClr val="dk1"/>
              </a:solidFill>
              <a:latin typeface="Arial" panose="020B0604020202020204" pitchFamily="34" charset="0"/>
              <a:ea typeface="+mn-ea"/>
              <a:cs typeface="Arial" panose="020B0604020202020204" pitchFamily="34" charset="0"/>
            </a:rPr>
            <a:t>1  Nur Beiträge der Versicherten, d.h. Prämien abzüglich Prämienverbilligung, was der Nettobelastung der Haushalte entspricht. Inklusive Prämienanteil der Rückversicherer (-). Bis 1993 inkl. Beiträge Arbeitgeber; ab 1994 inkl. Beiträge zugunsten der Krankenversicherer.</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2  Prämienverbilligung an Versicherte und Subventionen an Krankenversicherer. </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3  Übriger neutraler Aufwand und Ertrag, sonstige Betriebserträge.</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4  Bezahlte Leistungen (d.h. Leistungen abzüglich der Kostenbeteiligung der Versicherten),</a:t>
          </a:r>
          <a:r>
            <a:rPr lang="de-CH" sz="1000" b="0" i="0" u="none" strike="noStrike" baseline="0">
              <a:solidFill>
                <a:schemeClr val="dk1"/>
              </a:solidFill>
              <a:latin typeface="Arial" panose="020B0604020202020204" pitchFamily="34" charset="0"/>
              <a:ea typeface="+mn-ea"/>
              <a:cs typeface="Arial" panose="020B0604020202020204" pitchFamily="34" charset="0"/>
            </a:rPr>
            <a:t> Leistungsanteile der Rückversicherer, sonstige Aufwendungen für Versicherte und Veränderungen Rückstellungen Prämienkorrektur.</a:t>
          </a:r>
        </a:p>
        <a:p>
          <a:r>
            <a:rPr lang="de-CH" sz="1000" b="0" i="0" u="none" strike="noStrike">
              <a:solidFill>
                <a:schemeClr val="dk1"/>
              </a:solidFill>
              <a:latin typeface="Arial" panose="020B0604020202020204" pitchFamily="34" charset="0"/>
              <a:ea typeface="+mn-ea"/>
              <a:cs typeface="Arial" panose="020B0604020202020204" pitchFamily="34" charset="0"/>
            </a:rPr>
            <a:t>5  Risikoausgleich (eingeführt 1993),</a:t>
          </a:r>
          <a:r>
            <a:rPr lang="de-CH" sz="1000" b="0" i="0" u="none" strike="noStrike" baseline="0">
              <a:solidFill>
                <a:schemeClr val="dk1"/>
              </a:solidFill>
              <a:latin typeface="Arial" panose="020B0604020202020204" pitchFamily="34" charset="0"/>
              <a:ea typeface="+mn-ea"/>
              <a:cs typeface="Arial" panose="020B0604020202020204" pitchFamily="34" charset="0"/>
            </a:rPr>
            <a:t> Veränderungen Rückstellungen Prämienkorrektur und Ausgleich von zu hohen Prämieneinnahmen.</a:t>
          </a:r>
        </a:p>
        <a:p>
          <a:r>
            <a:rPr lang="de-CH" sz="1000" b="0" i="0" u="none" strike="noStrike">
              <a:solidFill>
                <a:schemeClr val="dk1"/>
              </a:solidFill>
              <a:latin typeface="Arial" panose="020B0604020202020204" pitchFamily="34" charset="0"/>
              <a:ea typeface="+mn-ea"/>
              <a:cs typeface="Arial" panose="020B0604020202020204" pitchFamily="34" charset="0"/>
            </a:rPr>
            <a:t>6  Reserven, Rückstellungen für unerledigte Versicherungsfälle, Rückstellungen für Risikoausgleich und nicht versicherungstechnische Rückstellungen.</a:t>
          </a:r>
          <a:r>
            <a:rPr lang="de-CH" sz="1000">
              <a:latin typeface="Arial" panose="020B0604020202020204" pitchFamily="34" charset="0"/>
              <a:cs typeface="Arial" panose="020B0604020202020204" pitchFamily="34" charset="0"/>
            </a:rPr>
            <a:t> </a:t>
          </a:r>
        </a:p>
        <a:p>
          <a:endParaRPr lang="de-CH" sz="1000">
            <a:latin typeface="Arial" panose="020B0604020202020204" pitchFamily="34" charset="0"/>
            <a:cs typeface="Arial" panose="020B0604020202020204" pitchFamily="34" charset="0"/>
          </a:endParaRPr>
        </a:p>
        <a:p>
          <a:r>
            <a:rPr lang="de-CH" sz="1000" b="0" i="0" u="none" strike="noStrike">
              <a:solidFill>
                <a:schemeClr val="dk1"/>
              </a:solidFill>
              <a:latin typeface="Arial" panose="020B0604020202020204" pitchFamily="34" charset="0"/>
              <a:ea typeface="+mn-ea"/>
              <a:cs typeface="Arial" panose="020B0604020202020204" pitchFamily="34" charset="0"/>
            </a:rPr>
            <a:t>Quelle: Bundesamt </a:t>
          </a:r>
          <a:r>
            <a:rPr lang="de-CH" sz="1000">
              <a:latin typeface="Arial" panose="020B0604020202020204" pitchFamily="34" charset="0"/>
              <a:cs typeface="Arial" panose="020B0604020202020204" pitchFamily="34" charset="0"/>
            </a:rPr>
            <a:t> für Sozialversicherungen</a:t>
          </a:r>
          <a:r>
            <a:rPr lang="de-CH" sz="1000" baseline="0">
              <a:latin typeface="Arial" panose="020B0604020202020204" pitchFamily="34" charset="0"/>
              <a:cs typeface="Arial" panose="020B0604020202020204" pitchFamily="34" charset="0"/>
            </a:rPr>
            <a:t>, </a:t>
          </a:r>
          <a:r>
            <a:rPr lang="de-CH" sz="1000">
              <a:solidFill>
                <a:schemeClr val="dk1"/>
              </a:solidFill>
              <a:latin typeface="Arial" panose="020B0604020202020204" pitchFamily="34" charset="0"/>
              <a:ea typeface="+mn-ea"/>
              <a:cs typeface="Arial" panose="020B0604020202020204" pitchFamily="34" charset="0"/>
            </a:rPr>
            <a:t>Bereich Datengrundlagen und Analysen</a:t>
          </a:r>
        </a:p>
      </xdr:txBody>
    </xdr:sp>
    <xdr:clientData/>
  </xdr:twoCellAnchor>
  <xdr:twoCellAnchor>
    <xdr:from>
      <xdr:col>0</xdr:col>
      <xdr:colOff>50800</xdr:colOff>
      <xdr:row>50</xdr:row>
      <xdr:rowOff>63500</xdr:rowOff>
    </xdr:from>
    <xdr:to>
      <xdr:col>1</xdr:col>
      <xdr:colOff>3708400</xdr:colOff>
      <xdr:row>63</xdr:row>
      <xdr:rowOff>88900</xdr:rowOff>
    </xdr:to>
    <xdr:graphicFrame macro="">
      <xdr:nvGraphicFramePr>
        <xdr:cNvPr id="5" name="Chart 32">
          <a:extLst>
            <a:ext uri="{FF2B5EF4-FFF2-40B4-BE49-F238E27FC236}">
              <a16:creationId xmlns:a16="http://schemas.microsoft.com/office/drawing/2014/main" id="{7BD34A2E-CF53-428A-90C9-69066EB53D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114299</xdr:colOff>
      <xdr:row>71</xdr:row>
      <xdr:rowOff>0</xdr:rowOff>
    </xdr:from>
    <xdr:to>
      <xdr:col>26</xdr:col>
      <xdr:colOff>361949</xdr:colOff>
      <xdr:row>73</xdr:row>
      <xdr:rowOff>171450</xdr:rowOff>
    </xdr:to>
    <xdr:sp macro="" textlink="">
      <xdr:nvSpPr>
        <xdr:cNvPr id="7" name="Textfeld 6">
          <a:extLst>
            <a:ext uri="{FF2B5EF4-FFF2-40B4-BE49-F238E27FC236}">
              <a16:creationId xmlns:a16="http://schemas.microsoft.com/office/drawing/2014/main" id="{2EB1956A-95AA-4C71-9620-C88465DCD720}"/>
            </a:ext>
          </a:extLst>
        </xdr:cNvPr>
        <xdr:cNvSpPr txBox="1"/>
      </xdr:nvSpPr>
      <xdr:spPr>
        <a:xfrm>
          <a:off x="1638299" y="11496675"/>
          <a:ext cx="18535650" cy="485775"/>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t>Immer nur die letzten 10 Jahre</a:t>
          </a:r>
        </a:p>
        <a:p>
          <a:r>
            <a:rPr lang="de-CH" sz="1100"/>
            <a:t>Nur letztes Jahr neu angefügt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43</xdr:row>
      <xdr:rowOff>0</xdr:rowOff>
    </xdr:from>
    <xdr:to>
      <xdr:col>3</xdr:col>
      <xdr:colOff>0</xdr:colOff>
      <xdr:row>43</xdr:row>
      <xdr:rowOff>0</xdr:rowOff>
    </xdr:to>
    <xdr:sp macro="" textlink="">
      <xdr:nvSpPr>
        <xdr:cNvPr id="2" name="Text 7">
          <a:extLst>
            <a:ext uri="{FF2B5EF4-FFF2-40B4-BE49-F238E27FC236}">
              <a16:creationId xmlns:a16="http://schemas.microsoft.com/office/drawing/2014/main" id="{00000000-0008-0000-0000-000002000000}"/>
            </a:ext>
          </a:extLst>
        </xdr:cNvPr>
        <xdr:cNvSpPr txBox="1">
          <a:spLocks noChangeArrowheads="1"/>
        </xdr:cNvSpPr>
      </xdr:nvSpPr>
      <xdr:spPr bwMode="auto">
        <a:xfrm>
          <a:off x="6210300" y="9029700"/>
          <a:ext cx="0" cy="0"/>
        </a:xfrm>
        <a:prstGeom prst="rect">
          <a:avLst/>
        </a:prstGeom>
        <a:solidFill>
          <a:srgbClr val="FFCC99"/>
        </a:solidFill>
        <a:ln w="1">
          <a:noFill/>
          <a:miter lim="800000"/>
          <a:headEnd/>
          <a:tailEnd/>
        </a:ln>
      </xdr:spPr>
      <xdr:txBody>
        <a:bodyPr vertOverflow="clip" wrap="square" lIns="45720" tIns="36576" rIns="0" bIns="36576" anchor="ctr" upright="1"/>
        <a:lstStyle/>
        <a:p>
          <a:pPr algn="l" rtl="0">
            <a:defRPr sz="1000"/>
          </a:pPr>
          <a:r>
            <a:rPr lang="de-CH" sz="1800" b="0" i="0" u="none" strike="noStrike" baseline="0">
              <a:solidFill>
                <a:srgbClr val="000000"/>
              </a:solidFill>
              <a:latin typeface="55 Helvetica Roman"/>
            </a:rPr>
            <a:t> KV 1.3</a:t>
          </a:r>
        </a:p>
      </xdr:txBody>
    </xdr:sp>
    <xdr:clientData/>
  </xdr:twoCellAnchor>
  <xdr:twoCellAnchor>
    <xdr:from>
      <xdr:col>14</xdr:col>
      <xdr:colOff>0</xdr:colOff>
      <xdr:row>43</xdr:row>
      <xdr:rowOff>0</xdr:rowOff>
    </xdr:from>
    <xdr:to>
      <xdr:col>14</xdr:col>
      <xdr:colOff>0</xdr:colOff>
      <xdr:row>43</xdr:row>
      <xdr:rowOff>0</xdr:rowOff>
    </xdr:to>
    <xdr:sp macro="" textlink="">
      <xdr:nvSpPr>
        <xdr:cNvPr id="3" name="Text Box 108">
          <a:extLst>
            <a:ext uri="{FF2B5EF4-FFF2-40B4-BE49-F238E27FC236}">
              <a16:creationId xmlns:a16="http://schemas.microsoft.com/office/drawing/2014/main" id="{00000000-0008-0000-0000-000003000000}"/>
            </a:ext>
          </a:extLst>
        </xdr:cNvPr>
        <xdr:cNvSpPr txBox="1">
          <a:spLocks noChangeArrowheads="1"/>
        </xdr:cNvSpPr>
      </xdr:nvSpPr>
      <xdr:spPr bwMode="auto">
        <a:xfrm>
          <a:off x="7305675" y="9029700"/>
          <a:ext cx="0" cy="0"/>
        </a:xfrm>
        <a:prstGeom prst="rect">
          <a:avLst/>
        </a:prstGeom>
        <a:solidFill>
          <a:srgbClr val="FFCC99"/>
        </a:solidFill>
        <a:ln w="1">
          <a:noFill/>
          <a:miter lim="800000"/>
          <a:headEnd/>
          <a:tailEnd/>
        </a:ln>
      </xdr:spPr>
      <xdr:txBody>
        <a:bodyPr vertOverflow="clip" wrap="square" lIns="45720" tIns="36576" rIns="0" bIns="36576" anchor="ctr" upright="1"/>
        <a:lstStyle/>
        <a:p>
          <a:pPr algn="l" rtl="0">
            <a:defRPr sz="1000"/>
          </a:pPr>
          <a:r>
            <a:rPr lang="de-CH" sz="1800" b="0" i="0" u="none" strike="noStrike" baseline="0">
              <a:solidFill>
                <a:srgbClr val="000000"/>
              </a:solidFill>
              <a:latin typeface="55 Helvetica Roman"/>
            </a:rPr>
            <a:t> KV 1.3</a:t>
          </a:r>
        </a:p>
      </xdr:txBody>
    </xdr:sp>
    <xdr:clientData/>
  </xdr:twoCellAnchor>
  <xdr:twoCellAnchor>
    <xdr:from>
      <xdr:col>14</xdr:col>
      <xdr:colOff>0</xdr:colOff>
      <xdr:row>43</xdr:row>
      <xdr:rowOff>0</xdr:rowOff>
    </xdr:from>
    <xdr:to>
      <xdr:col>14</xdr:col>
      <xdr:colOff>0</xdr:colOff>
      <xdr:row>43</xdr:row>
      <xdr:rowOff>0</xdr:rowOff>
    </xdr:to>
    <xdr:sp macro="" textlink="">
      <xdr:nvSpPr>
        <xdr:cNvPr id="4" name="Text Box 109">
          <a:extLst>
            <a:ext uri="{FF2B5EF4-FFF2-40B4-BE49-F238E27FC236}">
              <a16:creationId xmlns:a16="http://schemas.microsoft.com/office/drawing/2014/main" id="{00000000-0008-0000-0000-000004000000}"/>
            </a:ext>
          </a:extLst>
        </xdr:cNvPr>
        <xdr:cNvSpPr txBox="1">
          <a:spLocks noChangeArrowheads="1"/>
        </xdr:cNvSpPr>
      </xdr:nvSpPr>
      <xdr:spPr bwMode="auto">
        <a:xfrm>
          <a:off x="7305675" y="9029700"/>
          <a:ext cx="0" cy="0"/>
        </a:xfrm>
        <a:prstGeom prst="rect">
          <a:avLst/>
        </a:prstGeom>
        <a:solidFill>
          <a:srgbClr val="FFCC99"/>
        </a:solidFill>
        <a:ln w="1">
          <a:noFill/>
          <a:miter lim="800000"/>
          <a:headEnd/>
          <a:tailEnd/>
        </a:ln>
      </xdr:spPr>
      <xdr:txBody>
        <a:bodyPr vertOverflow="clip" wrap="square" lIns="45720" tIns="36576" rIns="0" bIns="36576" anchor="ctr" upright="1"/>
        <a:lstStyle/>
        <a:p>
          <a:pPr algn="l" rtl="0">
            <a:defRPr sz="1000"/>
          </a:pPr>
          <a:r>
            <a:rPr lang="de-CH" sz="1800" b="0" i="0" u="none" strike="noStrike" baseline="0">
              <a:solidFill>
                <a:srgbClr val="000000"/>
              </a:solidFill>
              <a:latin typeface="55 Helvetica Roman"/>
            </a:rPr>
            <a:t> KV 1.3</a:t>
          </a:r>
        </a:p>
      </xdr:txBody>
    </xdr:sp>
    <xdr:clientData/>
  </xdr:twoCellAnchor>
  <xdr:twoCellAnchor>
    <xdr:from>
      <xdr:col>0</xdr:col>
      <xdr:colOff>38100</xdr:colOff>
      <xdr:row>42</xdr:row>
      <xdr:rowOff>104775</xdr:rowOff>
    </xdr:from>
    <xdr:to>
      <xdr:col>0</xdr:col>
      <xdr:colOff>3448050</xdr:colOff>
      <xdr:row>94</xdr:row>
      <xdr:rowOff>85726</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38100" y="9344025"/>
          <a:ext cx="3409950" cy="8886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de-CH" sz="1000" b="0" i="0" baseline="0">
              <a:solidFill>
                <a:schemeClr val="dk1"/>
              </a:solidFill>
              <a:latin typeface="Arial" panose="020B0604020202020204" pitchFamily="34" charset="0"/>
              <a:ea typeface="+mn-ea"/>
              <a:cs typeface="Arial" panose="020B0604020202020204" pitchFamily="34" charset="0"/>
            </a:rPr>
            <a:t>Cette présentation des finances de l’AMal ne contient que les données de l’assurance obligatoire des soins (AOS) selon la LAMal ou, pour la période avant 1996, de l’assurance de base des soins médico-pharmaceutiques, y compris l’indemnité journalière obligatoire en cas de séjour hospitalier. Les valeurs indiquées ici diffèrent toutefois de celles fournies par les comptes d’exploitation de l’AOS que publie l’OFSP, car les données ont été soumises à un traitement supplémentaire. Les explications concernant ces différences se trouvent dans les notes. </a:t>
          </a:r>
          <a:endParaRPr lang="de-CH" sz="1000">
            <a:latin typeface="Arial" panose="020B0604020202020204" pitchFamily="34" charset="0"/>
            <a:cs typeface="Arial" panose="020B0604020202020204" pitchFamily="34" charset="0"/>
          </a:endParaRPr>
        </a:p>
        <a:p>
          <a:endParaRPr lang="de-CH" sz="1000" b="0" i="0" u="none" strike="noStrike">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000" b="0" i="0" u="none" strike="noStrike">
              <a:solidFill>
                <a:schemeClr val="dk1"/>
              </a:solidFill>
              <a:latin typeface="Arial" panose="020B0604020202020204" pitchFamily="34" charset="0"/>
              <a:ea typeface="+mn-ea"/>
              <a:cs typeface="Arial" panose="020B0604020202020204" pitchFamily="34" charset="0"/>
            </a:rPr>
            <a:t>1  Depuis 2002 : revenu immobilier net inclus. Jusqu'en 2001 celui-ci est inclus dans les autres charges et produits neutres. </a:t>
          </a:r>
        </a:p>
        <a:p>
          <a:r>
            <a:rPr lang="de-CH" sz="1000" b="0" i="0" u="none" strike="noStrike">
              <a:solidFill>
                <a:schemeClr val="dk1"/>
              </a:solidFill>
              <a:latin typeface="Arial" panose="020B0604020202020204" pitchFamily="34" charset="0"/>
              <a:ea typeface="+mn-ea"/>
              <a:cs typeface="Arial" panose="020B0604020202020204" pitchFamily="34" charset="0"/>
            </a:rPr>
            <a:t>2  Primes à encaisser auprès des ménages. Jusqu’en 1993, il s’agit des primes nettes, à savoir que les éventuelles déductions accordées sur primes (escomptes, rabais, amortissements) sont déjà prises en compte.</a:t>
          </a:r>
          <a:r>
            <a:rPr lang="de-CH" sz="1000">
              <a:latin typeface="Arial" panose="020B0604020202020204" pitchFamily="34" charset="0"/>
              <a:cs typeface="Arial" panose="020B0604020202020204" pitchFamily="34" charset="0"/>
            </a:rPr>
            <a:t> </a:t>
          </a:r>
          <a:r>
            <a:rPr lang="de-CH" sz="1000" b="0" i="0" u="none" strike="noStrike">
              <a:solidFill>
                <a:schemeClr val="dk1"/>
              </a:solidFill>
              <a:latin typeface="Arial" panose="020B0604020202020204" pitchFamily="34" charset="0"/>
              <a:ea typeface="+mn-ea"/>
              <a:cs typeface="Arial" panose="020B0604020202020204" pitchFamily="34" charset="0"/>
            </a:rPr>
            <a:t>Depuis 1994, il s'agit des primes dues. Pour comparer avec les années précédentes, il faut donc soustraire les éventuelles déductions. </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3  Y compris jusqu’en 1993 : taxes sur les feuilles de maladie et finances d’entrée. Y compris de 1994 à 1998 : droits d’entrée, primes d’assurances suspendues, primes extraordinaires, récupération des primes déjà amorties. Y compris depuis 1999 : primes d’assurances suspendues et récupération des primes déjà amorties.</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4  Réduction des primes effectivement versées.</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5  Jusqu’en 1993 : cotisations des employeurs. Depuis 1994 : contributions pour l'assureur-maladie.</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6  Examens et certificats médicaux, prestations d’assistance aux assurés et institutions, subventions aux organisations d’aide et de soins à domicile et à d’autres services de santé. Depuis 1999 : uniquement les examens et certificats médicaux. Depuis 2012</a:t>
          </a:r>
          <a:r>
            <a:rPr lang="de-CH" sz="1000">
              <a:latin typeface="Arial" panose="020B0604020202020204" pitchFamily="34" charset="0"/>
              <a:cs typeface="Arial" panose="020B0604020202020204" pitchFamily="34" charset="0"/>
            </a:rPr>
            <a:t> traitement forfaitaire Managed Care, charges</a:t>
          </a:r>
          <a:r>
            <a:rPr lang="de-CH" sz="1000" baseline="0">
              <a:latin typeface="Arial" panose="020B0604020202020204" pitchFamily="34" charset="0"/>
              <a:cs typeface="Arial" panose="020B0604020202020204" pitchFamily="34" charset="0"/>
            </a:rPr>
            <a:t> centre d’appels médicaux (Call Center) et autres prestations.</a:t>
          </a:r>
          <a:endParaRPr lang="de-CH" sz="1000">
            <a:latin typeface="Arial" panose="020B0604020202020204" pitchFamily="34" charset="0"/>
            <a:cs typeface="Arial" panose="020B0604020202020204" pitchFamily="34" charset="0"/>
          </a:endParaRPr>
        </a:p>
        <a:p>
          <a:pPr marL="0" indent="0"/>
          <a:r>
            <a:rPr lang="de-CH" sz="1000" b="0" i="0" u="none" strike="noStrike">
              <a:solidFill>
                <a:schemeClr val="dk1"/>
              </a:solidFill>
              <a:latin typeface="Arial" panose="020B0604020202020204" pitchFamily="34" charset="0"/>
              <a:ea typeface="+mn-ea"/>
              <a:cs typeface="Arial" panose="020B0604020202020204" pitchFamily="34" charset="0"/>
            </a:rPr>
            <a:t>7  La compensation des risques a été introduite en 1993 dans l’assurance de base des soins médico-pharmaceutiques. Cette compensation s’opère selon une répartition entre les caisses-maladie selon la structure de leurs assurés par âge et par sexe, afin de décharger les caisses dont la structure des assurés est désavantageuse.</a:t>
          </a:r>
        </a:p>
        <a:p>
          <a:pPr marL="0" indent="0"/>
          <a:r>
            <a:rPr lang="de-CH" sz="1000" b="0" i="0" u="none" strike="noStrike">
              <a:solidFill>
                <a:schemeClr val="dk1"/>
              </a:solidFill>
              <a:latin typeface="Arial" panose="020B0604020202020204" pitchFamily="34" charset="0"/>
              <a:ea typeface="+mn-ea"/>
              <a:cs typeface="Arial" panose="020B0604020202020204" pitchFamily="34" charset="0"/>
            </a:rPr>
            <a:t>8  Réévaluations du capital, depuis 2002 réévaluation des biens immobiliers incluse. </a:t>
          </a:r>
        </a:p>
        <a:p>
          <a:pPr marL="0" indent="0"/>
          <a:r>
            <a:rPr lang="de-CH" sz="1000" b="0" i="0" u="none" strike="noStrike">
              <a:solidFill>
                <a:schemeClr val="dk1"/>
              </a:solidFill>
              <a:latin typeface="Arial" panose="020B0604020202020204" pitchFamily="34" charset="0"/>
              <a:ea typeface="+mn-ea"/>
              <a:cs typeface="Arial" panose="020B0604020202020204" pitchFamily="34" charset="0"/>
            </a:rPr>
            <a:t>9  Les valeurs de 2012 (augmentation des réserves de 2,8 milliards) ne sont pas comparables avec les années précédentes en raison de la dissolution des réserves et provisions latentes dans le cadre de l’introduction du nouveau plan comptable qui se réfère aux valeurs du marché. Les réserves sont ainsi devenues plus volatiles. Cette volatilité accrue a conduit à la mise en place du nouveau test de solvabilité LAMal qui prend également en compte, à côté des risques actuariels, les risques du marché et de crédit. </a:t>
          </a:r>
        </a:p>
        <a:p>
          <a:pPr marL="0" indent="0"/>
          <a:endParaRPr lang="de-CH" sz="1000" b="0" i="0" u="none" strike="noStrike">
            <a:solidFill>
              <a:schemeClr val="dk1"/>
            </a:solidFill>
            <a:latin typeface="Arial" panose="020B0604020202020204" pitchFamily="34" charset="0"/>
            <a:ea typeface="+mn-ea"/>
            <a:cs typeface="Arial" panose="020B0604020202020204" pitchFamily="34" charset="0"/>
          </a:endParaRPr>
        </a:p>
        <a:p>
          <a:r>
            <a:rPr lang="de-CH" sz="1000" b="0" i="0" u="none" strike="noStrike">
              <a:solidFill>
                <a:schemeClr val="dk1"/>
              </a:solidFill>
              <a:latin typeface="Arial" panose="020B0604020202020204" pitchFamily="34" charset="0"/>
              <a:ea typeface="+mn-ea"/>
              <a:cs typeface="Arial" panose="020B0604020202020204" pitchFamily="34" charset="0"/>
            </a:rPr>
            <a:t>Source : Office fédéral des assurances sociales, </a:t>
          </a:r>
          <a:r>
            <a:rPr lang="fr-CH" sz="1000" b="0" i="0" u="none" strike="noStrike">
              <a:solidFill>
                <a:schemeClr val="dk1"/>
              </a:solidFill>
              <a:latin typeface="Arial" panose="020B0604020202020204" pitchFamily="34" charset="0"/>
              <a:ea typeface="+mn-ea"/>
              <a:cs typeface="Arial" panose="020B0604020202020204" pitchFamily="34" charset="0"/>
            </a:rPr>
            <a:t>Secteur données de base et analyses</a:t>
          </a:r>
          <a:endParaRPr lang="de-CH" sz="1000" b="0" i="0" u="none" strike="noStrike">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76200</xdr:colOff>
      <xdr:row>42</xdr:row>
      <xdr:rowOff>85725</xdr:rowOff>
    </xdr:from>
    <xdr:to>
      <xdr:col>1</xdr:col>
      <xdr:colOff>3476625</xdr:colOff>
      <xdr:row>90</xdr:row>
      <xdr:rowOff>152400</xdr:rowOff>
    </xdr:to>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3629025" y="9324975"/>
          <a:ext cx="3400425" cy="832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de-CH" sz="1000" b="0" i="0" baseline="0">
              <a:solidFill>
                <a:schemeClr val="dk1"/>
              </a:solidFill>
              <a:latin typeface="Arial" panose="020B0604020202020204" pitchFamily="34" charset="0"/>
              <a:ea typeface="+mn-ea"/>
              <a:cs typeface="Arial" panose="020B0604020202020204" pitchFamily="34" charset="0"/>
            </a:rPr>
            <a:t>Der KV-Finanzhaushalt enthält nur die Daten der obligatorischen Krankenpflegeversicherung OKPV nach KVG bzw. vor 1996 die Krankenpflege-Grundversicherung inkl. oblig. Spitaltaggeld. Die hier angezeigten Werte unterscheiden sich jedoch von den Angaben der Betriebsrechnung der OKPV des BAG, da deren Daten weiter verarbeitet wurden. Erklärungen zu den Unterschieden finden sich in den Fussnoten.  </a:t>
          </a:r>
          <a:endParaRPr lang="de-CH" sz="1000">
            <a:latin typeface="Arial" panose="020B0604020202020204" pitchFamily="34" charset="0"/>
            <a:cs typeface="Arial" panose="020B0604020202020204" pitchFamily="34" charset="0"/>
          </a:endParaRPr>
        </a:p>
        <a:p>
          <a:endParaRPr lang="de-CH" sz="1000" b="0" i="0" u="none" strike="noStrike">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000" b="0" i="0" u="none" strike="noStrike">
              <a:solidFill>
                <a:schemeClr val="dk1"/>
              </a:solidFill>
              <a:latin typeface="Arial" panose="020B0604020202020204" pitchFamily="34" charset="0"/>
              <a:ea typeface="+mn-ea"/>
              <a:cs typeface="Arial" panose="020B0604020202020204" pitchFamily="34" charset="0"/>
            </a:rPr>
            <a:t>1  Ab 2002 inkl. Liegenschaftsertrag netto. Bis 2001 ist dieser im Übrigen neutralen Aufwand und Ertrag enthalten. </a:t>
          </a:r>
        </a:p>
        <a:p>
          <a:r>
            <a:rPr lang="de-CH" sz="1000" b="0" i="0" u="none" strike="noStrike">
              <a:solidFill>
                <a:schemeClr val="dk1"/>
              </a:solidFill>
              <a:latin typeface="Arial" panose="020B0604020202020204" pitchFamily="34" charset="0"/>
              <a:ea typeface="+mn-ea"/>
              <a:cs typeface="Arial" panose="020B0604020202020204" pitchFamily="34" charset="0"/>
            </a:rPr>
            <a:t>2  Prämiensoll der Haushalte. Bis 1993 werden die Nettoprämien ausgewiesen, d.h. allfällige Erlösminderungen für Prämien (Skonti, Rabatte, Abschreibungen) sind bereits berücksichtigt. Seit 1994 wird das Prämiensoll ausgewiesen, d.h. für einen Vergleich mit den Vorjahren müssen noch allfällige Erlösminderungen subtrahiert werden.          </a:t>
          </a:r>
        </a:p>
        <a:p>
          <a:r>
            <a:rPr lang="de-CH" sz="1000" b="0" i="0" u="none" strike="noStrike">
              <a:solidFill>
                <a:schemeClr val="dk1"/>
              </a:solidFill>
              <a:latin typeface="Arial" panose="020B0604020202020204" pitchFamily="34" charset="0"/>
              <a:ea typeface="+mn-ea"/>
              <a:cs typeface="Arial" panose="020B0604020202020204" pitchFamily="34" charset="0"/>
            </a:rPr>
            <a:t>3  Enthält auch </a:t>
          </a:r>
          <a:r>
            <a:rPr lang="de-CH" sz="1000" b="0" i="0" u="none" strike="noStrike" baseline="0">
              <a:solidFill>
                <a:schemeClr val="dk1"/>
              </a:solidFill>
              <a:latin typeface="Arial" panose="020B0604020202020204" pitchFamily="34" charset="0"/>
              <a:ea typeface="+mn-ea"/>
              <a:cs typeface="Arial" panose="020B0604020202020204" pitchFamily="34" charset="0"/>
            </a:rPr>
            <a:t>b</a:t>
          </a:r>
          <a:r>
            <a:rPr lang="de-CH" sz="1000" b="0" i="0" u="none" strike="noStrike">
              <a:solidFill>
                <a:schemeClr val="dk1"/>
              </a:solidFill>
              <a:latin typeface="Arial" panose="020B0604020202020204" pitchFamily="34" charset="0"/>
              <a:ea typeface="+mn-ea"/>
              <a:cs typeface="Arial" panose="020B0604020202020204" pitchFamily="34" charset="0"/>
            </a:rPr>
            <a:t>is 1993 Krankenscheingebühren und Eintrittsgelder, 1994–1998: Eintrittsgebühren, Beiträge von sistierten Versicherungen, Sonderbeiträge von Versicherten, Eingänge von bereits abgeschriebenen Beiträgen und seit 1999:</a:t>
          </a:r>
          <a:r>
            <a:rPr lang="de-CH" sz="1000">
              <a:latin typeface="Arial" panose="020B0604020202020204" pitchFamily="34" charset="0"/>
              <a:cs typeface="Arial" panose="020B0604020202020204" pitchFamily="34" charset="0"/>
            </a:rPr>
            <a:t> </a:t>
          </a:r>
          <a:r>
            <a:rPr lang="de-CH" sz="1000" b="0" i="0" u="none" strike="noStrike">
              <a:solidFill>
                <a:schemeClr val="dk1"/>
              </a:solidFill>
              <a:latin typeface="Arial" panose="020B0604020202020204" pitchFamily="34" charset="0"/>
              <a:ea typeface="+mn-ea"/>
              <a:cs typeface="Arial" panose="020B0604020202020204" pitchFamily="34" charset="0"/>
            </a:rPr>
            <a:t>Prämien von sistierten Versicherungen und Eingänge von bereits abgeschriebenen Prämien.</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4  Effektiv ausbezahlte Prämienverbilligung.</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5  Bis 1993 Beiträge der Arbeitgeber. Seit 1994 Beiträge zugunsten der Krankenversicherer.</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6  Ärztliche Untersuchungen und Arztzeugnisse, Unterstützungen an Versicherte und Anstalten, Beiträge an Spitexorganisationen und andere Gesundheitsdienste. Seit 1999 nur noch ärztliche Untersuchungen und Arztzeugnisse. Seit 2012</a:t>
          </a:r>
          <a:r>
            <a:rPr lang="de-CH" sz="1000" b="0" i="0" u="none" strike="noStrike" baseline="0">
              <a:solidFill>
                <a:schemeClr val="dk1"/>
              </a:solidFill>
              <a:latin typeface="Arial" panose="020B0604020202020204" pitchFamily="34" charset="0"/>
              <a:ea typeface="+mn-ea"/>
              <a:cs typeface="Arial" panose="020B0604020202020204" pitchFamily="34" charset="0"/>
            </a:rPr>
            <a:t> Behandlungspauschalen Managed Care, Kosten für medizinische Call Center und weitere Leistungen.</a:t>
          </a:r>
          <a:r>
            <a:rPr lang="de-CH" sz="1000" b="0" i="0" u="none" strike="noStrike">
              <a:solidFill>
                <a:schemeClr val="dk1"/>
              </a:solidFill>
              <a:latin typeface="Arial" panose="020B0604020202020204" pitchFamily="34" charset="0"/>
              <a:ea typeface="+mn-ea"/>
              <a:cs typeface="Arial" panose="020B0604020202020204" pitchFamily="34" charset="0"/>
            </a:rPr>
            <a:t>    </a:t>
          </a:r>
          <a:r>
            <a:rPr lang="de-CH" sz="1000">
              <a:latin typeface="Arial" panose="020B0604020202020204" pitchFamily="34" charset="0"/>
              <a:cs typeface="Arial" panose="020B0604020202020204" pitchFamily="34" charset="0"/>
            </a:rPr>
            <a:t> </a:t>
          </a:r>
        </a:p>
        <a:p>
          <a:r>
            <a:rPr lang="de-CH" sz="1000" b="0" i="0" u="none" strike="noStrike">
              <a:solidFill>
                <a:schemeClr val="dk1"/>
              </a:solidFill>
              <a:latin typeface="Arial" panose="020B0604020202020204" pitchFamily="34" charset="0"/>
              <a:ea typeface="+mn-ea"/>
              <a:cs typeface="Arial" panose="020B0604020202020204" pitchFamily="34" charset="0"/>
            </a:rPr>
            <a:t>7 Der Risikoausgleich wurde 1993 für die Krankenpflege-Grundversicherung eingeführt. Er nimmt eine Umverteilung zwischen Krankenkassen gemäss ihrer Versichertenstruktur nach Alter und Geschlecht vor, um Kassen mit einer kostenungünstigen Versichertenstruktur zu entlasten.</a:t>
          </a:r>
        </a:p>
        <a:p>
          <a:r>
            <a:rPr lang="de-CH" sz="1000" b="0" i="0" u="none" strike="noStrike">
              <a:solidFill>
                <a:schemeClr val="dk1"/>
              </a:solidFill>
              <a:latin typeface="Arial" panose="020B0604020202020204" pitchFamily="34" charset="0"/>
              <a:ea typeface="+mn-ea"/>
              <a:cs typeface="Arial" panose="020B0604020202020204" pitchFamily="34" charset="0"/>
            </a:rPr>
            <a:t>8  Wertberichtigungen Kapital, ab 2002 inkl. Liegenschaften. </a:t>
          </a:r>
        </a:p>
        <a:p>
          <a:r>
            <a:rPr lang="de-CH" sz="1000" b="0" i="0" u="none" strike="noStrike">
              <a:solidFill>
                <a:schemeClr val="dk1"/>
              </a:solidFill>
              <a:latin typeface="Arial" panose="020B0604020202020204" pitchFamily="34" charset="0"/>
              <a:ea typeface="+mn-ea"/>
              <a:cs typeface="Arial" panose="020B0604020202020204" pitchFamily="34" charset="0"/>
            </a:rPr>
            <a:t>9  Die Werte von 2012 (Zunahme der Reserven um 2,8 Milliarden) sind nicht vergleichbar mit den Vorjahren wegen der Auflösung der stillen Reserven und Rückstellungen im Rahmen der Einführung des neuen Kontenplans, der auf Marktwerten beruht. Die Reserven sind dadurch volatiler geworden. Der erhöhten Volatilität trägt der neu eingeführte KVG-Solvenztest Rechnung, der neben versicherungstechnischen Risiken auch Markt- und Kreditrisiken berücksichtigt.</a:t>
          </a:r>
        </a:p>
        <a:p>
          <a:endParaRPr lang="de-CH" sz="1000" b="0" i="0" u="none" strike="noStrike">
            <a:solidFill>
              <a:schemeClr val="dk1"/>
            </a:solidFill>
            <a:latin typeface="Arial" panose="020B0604020202020204" pitchFamily="34" charset="0"/>
            <a:ea typeface="+mn-ea"/>
            <a:cs typeface="Arial" panose="020B0604020202020204" pitchFamily="34" charset="0"/>
          </a:endParaRPr>
        </a:p>
        <a:p>
          <a:r>
            <a:rPr lang="de-CH" sz="1000" b="0" i="0" u="none" strike="noStrike">
              <a:solidFill>
                <a:schemeClr val="dk1"/>
              </a:solidFill>
              <a:latin typeface="Arial" panose="020B0604020202020204" pitchFamily="34" charset="0"/>
              <a:ea typeface="+mn-ea"/>
              <a:cs typeface="Arial" panose="020B0604020202020204" pitchFamily="34" charset="0"/>
            </a:rPr>
            <a:t>Quelle: Bundesamt für Sozialversicherungen, Bereich Datengrundlagen und Analysen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F4A78-4C33-4C93-9BDC-9082FE39B4F3}">
  <sheetPr>
    <pageSetUpPr fitToPage="1"/>
  </sheetPr>
  <dimension ref="A1:AR127"/>
  <sheetViews>
    <sheetView tabSelected="1" zoomScaleNormal="100" workbookViewId="0"/>
  </sheetViews>
  <sheetFormatPr baseColWidth="10" defaultColWidth="10" defaultRowHeight="14.25" outlineLevelRow="1" outlineLevelCol="1"/>
  <cols>
    <col min="1" max="2" width="46.625" style="2" customWidth="1"/>
    <col min="3" max="3" width="2.125" style="2" customWidth="1"/>
    <col min="4" max="4" width="11" style="2" customWidth="1"/>
    <col min="5" max="6" width="11" style="2" hidden="1" customWidth="1" outlineLevel="1"/>
    <col min="7" max="7" width="11.125" style="3" customWidth="1" collapsed="1"/>
    <col min="8" max="16" width="11.125" style="3" hidden="1" customWidth="1" outlineLevel="1"/>
    <col min="17" max="17" width="11.125" style="3" customWidth="1" collapsed="1"/>
    <col min="18" max="26" width="11.125" style="3" hidden="1" customWidth="1" outlineLevel="1"/>
    <col min="27" max="27" width="11.125" style="3" customWidth="1" collapsed="1"/>
    <col min="28" max="32" width="11.125" style="3" hidden="1" customWidth="1" outlineLevel="1"/>
    <col min="33" max="36" width="11.125" style="3" hidden="1" customWidth="1" outlineLevel="1" collapsed="1"/>
    <col min="37" max="37" width="11.125" style="2" customWidth="1" collapsed="1"/>
    <col min="38" max="38" width="10" style="2" hidden="1" customWidth="1" outlineLevel="1"/>
    <col min="39" max="40" width="10" style="2" collapsed="1"/>
    <col min="41" max="16384" width="10" style="2"/>
  </cols>
  <sheetData>
    <row r="1" spans="1:44" s="3" customFormat="1" ht="45.95" customHeight="1">
      <c r="A1" s="66" t="s">
        <v>119</v>
      </c>
      <c r="B1" s="66" t="s">
        <v>118</v>
      </c>
      <c r="C1" s="66"/>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O1" s="72" t="s">
        <v>121</v>
      </c>
    </row>
    <row r="2" spans="1:44" s="3" customFormat="1" ht="18">
      <c r="A2" s="70" t="s">
        <v>125</v>
      </c>
      <c r="B2" s="70" t="s">
        <v>126</v>
      </c>
      <c r="C2" s="64"/>
      <c r="D2" s="63">
        <v>1987</v>
      </c>
      <c r="E2" s="63">
        <v>1988</v>
      </c>
      <c r="F2" s="63">
        <v>1989</v>
      </c>
      <c r="G2" s="63">
        <v>1990</v>
      </c>
      <c r="H2" s="63">
        <v>1991</v>
      </c>
      <c r="I2" s="63">
        <v>1992</v>
      </c>
      <c r="J2" s="63">
        <v>1993</v>
      </c>
      <c r="K2" s="63">
        <v>1994</v>
      </c>
      <c r="L2" s="63">
        <v>1995</v>
      </c>
      <c r="M2" s="63">
        <v>1996</v>
      </c>
      <c r="N2" s="63">
        <v>1997</v>
      </c>
      <c r="O2" s="63">
        <v>1998</v>
      </c>
      <c r="P2" s="63">
        <v>1999</v>
      </c>
      <c r="Q2" s="63">
        <v>2000</v>
      </c>
      <c r="R2" s="63">
        <v>2001</v>
      </c>
      <c r="S2" s="63">
        <v>2002</v>
      </c>
      <c r="T2" s="63">
        <v>2003</v>
      </c>
      <c r="U2" s="63">
        <v>2004</v>
      </c>
      <c r="V2" s="63">
        <v>2005</v>
      </c>
      <c r="W2" s="63">
        <v>2006</v>
      </c>
      <c r="X2" s="63">
        <v>2007</v>
      </c>
      <c r="Y2" s="63">
        <v>2008</v>
      </c>
      <c r="Z2" s="63">
        <v>2009</v>
      </c>
      <c r="AA2" s="63">
        <v>2010</v>
      </c>
      <c r="AB2" s="63">
        <v>2011</v>
      </c>
      <c r="AC2" s="63">
        <v>2012</v>
      </c>
      <c r="AD2" s="63">
        <v>2013</v>
      </c>
      <c r="AE2" s="63">
        <v>2014</v>
      </c>
      <c r="AF2" s="63">
        <v>2015</v>
      </c>
      <c r="AG2" s="63">
        <v>2016</v>
      </c>
      <c r="AH2" s="63">
        <v>2017</v>
      </c>
      <c r="AI2" s="63">
        <v>2018</v>
      </c>
      <c r="AJ2" s="63">
        <v>2019</v>
      </c>
      <c r="AK2" s="63">
        <v>2020</v>
      </c>
      <c r="AL2" s="62">
        <v>2021</v>
      </c>
      <c r="AM2" s="63">
        <v>2022</v>
      </c>
      <c r="AN2" s="63">
        <v>2023</v>
      </c>
      <c r="AO2" s="72" t="s">
        <v>122</v>
      </c>
    </row>
    <row r="3" spans="1:44" s="3" customFormat="1" ht="28.5">
      <c r="A3" s="61" t="s">
        <v>117</v>
      </c>
      <c r="B3" s="61" t="s">
        <v>116</v>
      </c>
      <c r="C3" s="60" t="s">
        <v>76</v>
      </c>
      <c r="D3" s="49">
        <v>5045.3115707904044</v>
      </c>
      <c r="E3" s="49">
        <v>5330.8921519135711</v>
      </c>
      <c r="F3" s="49">
        <v>5886.9490789853817</v>
      </c>
      <c r="G3" s="49">
        <v>6396.8842877575635</v>
      </c>
      <c r="H3" s="49">
        <v>6958.3277160506696</v>
      </c>
      <c r="I3" s="49">
        <v>7575.9194051996574</v>
      </c>
      <c r="J3" s="49">
        <v>8464.1949346448091</v>
      </c>
      <c r="K3" s="49">
        <v>8495.8934959999988</v>
      </c>
      <c r="L3" s="49">
        <v>8531.095639000001</v>
      </c>
      <c r="M3" s="49">
        <v>9543.9141731099971</v>
      </c>
      <c r="N3" s="49">
        <v>9912.5789267599994</v>
      </c>
      <c r="O3" s="49">
        <v>10137.952916330001</v>
      </c>
      <c r="P3" s="49">
        <v>10233.448001920002</v>
      </c>
      <c r="Q3" s="49">
        <v>10778.264896150002</v>
      </c>
      <c r="R3" s="49">
        <v>11268.019549019999</v>
      </c>
      <c r="S3" s="49">
        <v>12380.259497499999</v>
      </c>
      <c r="T3" s="49">
        <v>13662.066871610001</v>
      </c>
      <c r="U3" s="49">
        <v>14767.312193670001</v>
      </c>
      <c r="V3" s="49">
        <v>15196.636619150002</v>
      </c>
      <c r="W3" s="49">
        <v>15870.157189199999</v>
      </c>
      <c r="X3" s="49">
        <v>16169.28318309</v>
      </c>
      <c r="Y3" s="49">
        <v>16174.776495819999</v>
      </c>
      <c r="Z3" s="49">
        <v>16472.369301319999</v>
      </c>
      <c r="AA3" s="49">
        <v>17920.457223970003</v>
      </c>
      <c r="AB3" s="49">
        <v>19387.627384170002</v>
      </c>
      <c r="AC3" s="49">
        <v>20107.799094160007</v>
      </c>
      <c r="AD3" s="49">
        <v>20627.58116659</v>
      </c>
      <c r="AE3" s="49">
        <v>21444.919355180002</v>
      </c>
      <c r="AF3" s="49">
        <v>22638.802696958646</v>
      </c>
      <c r="AG3" s="49">
        <v>24012.085922781105</v>
      </c>
      <c r="AH3" s="49">
        <v>25414.582367170031</v>
      </c>
      <c r="AI3" s="49">
        <v>26472.856210918813</v>
      </c>
      <c r="AJ3" s="49">
        <v>26715.337663949995</v>
      </c>
      <c r="AK3" s="49">
        <v>26788.640222389997</v>
      </c>
      <c r="AL3" s="48">
        <v>27136.554851839996</v>
      </c>
      <c r="AM3" s="49">
        <v>27552.522358850001</v>
      </c>
      <c r="AN3" s="49">
        <v>29128.511508050007</v>
      </c>
      <c r="AO3" s="73">
        <f>IF(ABS((AN3-AM3)/ABS(AM3))&gt;1000%,"–",(AN3-AM3)/ABS(AM3))</f>
        <v>5.7199450876910037E-2</v>
      </c>
      <c r="AP3" s="67"/>
      <c r="AR3" s="71"/>
    </row>
    <row r="4" spans="1:44" s="3" customFormat="1">
      <c r="A4" s="51" t="s">
        <v>127</v>
      </c>
      <c r="B4" s="51" t="s">
        <v>128</v>
      </c>
      <c r="C4" s="50" t="s">
        <v>115</v>
      </c>
      <c r="D4" s="49">
        <v>1464.5809999999999</v>
      </c>
      <c r="E4" s="49">
        <v>1518.5910000000001</v>
      </c>
      <c r="F4" s="49">
        <v>1571.6299999999999</v>
      </c>
      <c r="G4" s="49">
        <v>1935.8899999999999</v>
      </c>
      <c r="H4" s="49">
        <v>1943.1340000000002</v>
      </c>
      <c r="I4" s="49">
        <v>1993.8009999999999</v>
      </c>
      <c r="J4" s="49">
        <v>1997.08</v>
      </c>
      <c r="K4" s="49">
        <v>1954.677504</v>
      </c>
      <c r="L4" s="49">
        <v>2075.3473610000001</v>
      </c>
      <c r="M4" s="49">
        <v>1607.5633426600002</v>
      </c>
      <c r="N4" s="49">
        <v>2096.2634188100001</v>
      </c>
      <c r="O4" s="49">
        <v>2545.4055839000002</v>
      </c>
      <c r="P4" s="49">
        <v>2732.5252259999997</v>
      </c>
      <c r="Q4" s="49">
        <v>2576.6306930999999</v>
      </c>
      <c r="R4" s="49">
        <v>2686.0366101999998</v>
      </c>
      <c r="S4" s="49">
        <v>2934.2518535999998</v>
      </c>
      <c r="T4" s="49">
        <v>3081.9011517999998</v>
      </c>
      <c r="U4" s="49">
        <v>3173.3801563000002</v>
      </c>
      <c r="V4" s="49">
        <v>3204.0449917099995</v>
      </c>
      <c r="W4" s="49">
        <v>3312.2537005899999</v>
      </c>
      <c r="X4" s="49">
        <v>3420.71861919</v>
      </c>
      <c r="Y4" s="49">
        <v>3405.69272374</v>
      </c>
      <c r="Z4" s="49">
        <v>3552.9440604300003</v>
      </c>
      <c r="AA4" s="49">
        <v>3975.3682789799996</v>
      </c>
      <c r="AB4" s="49">
        <v>4063.3543003600003</v>
      </c>
      <c r="AC4" s="49">
        <v>4198.3372819400001</v>
      </c>
      <c r="AD4" s="49">
        <v>4188.1046839299988</v>
      </c>
      <c r="AE4" s="49">
        <v>4204.1680480600007</v>
      </c>
      <c r="AF4" s="49">
        <v>4337.3709893200003</v>
      </c>
      <c r="AG4" s="49">
        <v>4488.4166760099979</v>
      </c>
      <c r="AH4" s="49">
        <v>4660.6804686800015</v>
      </c>
      <c r="AI4" s="49">
        <v>4901.6238505300007</v>
      </c>
      <c r="AJ4" s="49">
        <v>5156.5996156800029</v>
      </c>
      <c r="AK4" s="49">
        <v>5426.2943242100009</v>
      </c>
      <c r="AL4" s="48">
        <v>5426.0565000200013</v>
      </c>
      <c r="AM4" s="49">
        <v>5330.5107481999994</v>
      </c>
      <c r="AN4" s="49">
        <v>5919.1193598200016</v>
      </c>
      <c r="AO4" s="73">
        <f t="shared" ref="AO4:AO21" si="0">IF(ABS((AN4-AM4)/ABS(AM4))&gt;1000%,"–",(AN4-AM4)/ABS(AM4))</f>
        <v>0.11042255412743758</v>
      </c>
      <c r="AP4" s="67"/>
      <c r="AR4" s="71"/>
    </row>
    <row r="5" spans="1:44" s="3" customFormat="1" ht="12" hidden="1" customHeight="1" outlineLevel="1">
      <c r="A5" s="59" t="s">
        <v>114</v>
      </c>
      <c r="B5" s="59" t="s">
        <v>113</v>
      </c>
      <c r="C5" s="58"/>
      <c r="D5" s="49">
        <v>975.58500000000004</v>
      </c>
      <c r="E5" s="49">
        <v>996.84</v>
      </c>
      <c r="F5" s="49">
        <v>1003.444</v>
      </c>
      <c r="G5" s="49">
        <v>1315.6569999999999</v>
      </c>
      <c r="H5" s="49">
        <v>1265.0640000000001</v>
      </c>
      <c r="I5" s="49">
        <v>1291.559</v>
      </c>
      <c r="J5" s="49">
        <v>1303.7260000000001</v>
      </c>
      <c r="K5" s="49">
        <v>1395.498</v>
      </c>
      <c r="L5" s="49">
        <v>1733.9524700000002</v>
      </c>
      <c r="M5" s="49">
        <v>1201.7941146383885</v>
      </c>
      <c r="N5" s="49">
        <v>1351.397205</v>
      </c>
      <c r="O5" s="49">
        <v>1697.0346861364901</v>
      </c>
      <c r="P5" s="49">
        <v>1798.1728200668545</v>
      </c>
      <c r="Q5" s="49">
        <v>1718.9208620000002</v>
      </c>
      <c r="R5" s="49">
        <v>1798.9243999999999</v>
      </c>
      <c r="S5" s="49">
        <v>1923.0762779550212</v>
      </c>
      <c r="T5" s="49">
        <v>1993.0028828477971</v>
      </c>
      <c r="U5" s="49">
        <v>2053.3415257762872</v>
      </c>
      <c r="V5" s="49">
        <v>2060.7499509999998</v>
      </c>
      <c r="W5" s="49">
        <v>2137.9692109999996</v>
      </c>
      <c r="X5" s="49">
        <v>2218.7331530000001</v>
      </c>
      <c r="Y5" s="49">
        <v>1779.0315410000001</v>
      </c>
      <c r="Z5" s="49">
        <v>1815.004569512364</v>
      </c>
      <c r="AA5" s="49">
        <v>1974.0021279999999</v>
      </c>
      <c r="AB5" s="49">
        <v>2116.5809600000002</v>
      </c>
      <c r="AC5" s="49">
        <v>2151.3017210000003</v>
      </c>
      <c r="AD5" s="49">
        <v>2179.4376510000002</v>
      </c>
      <c r="AE5" s="49">
        <v>2241.6741899999997</v>
      </c>
      <c r="AF5" s="49">
        <v>2355.1999940000001</v>
      </c>
      <c r="AG5" s="49">
        <v>2479.5324150000006</v>
      </c>
      <c r="AH5" s="49">
        <v>2615.4117945835392</v>
      </c>
      <c r="AI5" s="49">
        <v>2744.546961</v>
      </c>
      <c r="AJ5" s="49">
        <v>2827.445937</v>
      </c>
      <c r="AK5" s="49">
        <v>2849.3885819999996</v>
      </c>
      <c r="AL5" s="48">
        <v>2873.416072</v>
      </c>
      <c r="AM5" s="49">
        <v>2870.7029210000001</v>
      </c>
      <c r="AN5" s="49">
        <v>3042.8785870000006</v>
      </c>
      <c r="AO5" s="73">
        <f t="shared" si="0"/>
        <v>5.9976831716192947E-2</v>
      </c>
      <c r="AP5" s="67"/>
      <c r="AR5" s="71"/>
    </row>
    <row r="6" spans="1:44" s="3" customFormat="1" ht="12" hidden="1" customHeight="1" outlineLevel="1">
      <c r="A6" s="59" t="s">
        <v>112</v>
      </c>
      <c r="B6" s="59" t="s">
        <v>111</v>
      </c>
      <c r="C6" s="58"/>
      <c r="D6" s="49">
        <v>488.99599999999998</v>
      </c>
      <c r="E6" s="49">
        <v>521.75099999999998</v>
      </c>
      <c r="F6" s="49">
        <v>568.18600000000004</v>
      </c>
      <c r="G6" s="49">
        <v>620.23299999999995</v>
      </c>
      <c r="H6" s="49">
        <v>678.06999999999994</v>
      </c>
      <c r="I6" s="49">
        <v>702.24099999999999</v>
      </c>
      <c r="J6" s="49">
        <v>693.35400000000004</v>
      </c>
      <c r="K6" s="49">
        <v>519.89550400000007</v>
      </c>
      <c r="L6" s="49">
        <v>300.23089099999993</v>
      </c>
      <c r="M6" s="49">
        <v>309.38890591161163</v>
      </c>
      <c r="N6" s="49">
        <v>647.21698100000003</v>
      </c>
      <c r="O6" s="49">
        <v>776.88210786351021</v>
      </c>
      <c r="P6" s="49">
        <v>891.49935693314535</v>
      </c>
      <c r="Q6" s="49">
        <v>826.40548719999992</v>
      </c>
      <c r="R6" s="49">
        <v>858.27559999999994</v>
      </c>
      <c r="S6" s="49">
        <v>968.92372204497883</v>
      </c>
      <c r="T6" s="49">
        <v>1072.4971171522029</v>
      </c>
      <c r="U6" s="49">
        <v>1116.4584742237128</v>
      </c>
      <c r="V6" s="49">
        <v>1141.0121379999998</v>
      </c>
      <c r="W6" s="49">
        <v>1170.7698809999999</v>
      </c>
      <c r="X6" s="49">
        <v>1201.7869069999999</v>
      </c>
      <c r="Y6" s="49">
        <v>1619.2223879999999</v>
      </c>
      <c r="Z6" s="49">
        <v>1727.4095172576363</v>
      </c>
      <c r="AA6" s="49">
        <v>2005.840872</v>
      </c>
      <c r="AB6" s="49">
        <v>1953.76704</v>
      </c>
      <c r="AC6" s="49">
        <v>2020.7473096399995</v>
      </c>
      <c r="AD6" s="49">
        <v>1987.7499552999991</v>
      </c>
      <c r="AE6" s="49">
        <v>1939.4825095900005</v>
      </c>
      <c r="AF6" s="49">
        <v>1958.2526187799999</v>
      </c>
      <c r="AG6" s="49">
        <v>2028.1234854999987</v>
      </c>
      <c r="AH6" s="49">
        <v>2073.8072759164611</v>
      </c>
      <c r="AI6" s="49">
        <v>2194.4114504199997</v>
      </c>
      <c r="AJ6" s="49">
        <v>2367.0762468400003</v>
      </c>
      <c r="AK6" s="49">
        <v>2615.1907911500002</v>
      </c>
      <c r="AL6" s="48">
        <v>2575.0739671199999</v>
      </c>
      <c r="AM6" s="49">
        <v>2482.9396711199997</v>
      </c>
      <c r="AN6" s="49">
        <v>2895.0315732499998</v>
      </c>
      <c r="AO6" s="73">
        <f t="shared" si="0"/>
        <v>0.16596935758173878</v>
      </c>
      <c r="AP6" s="67"/>
      <c r="AR6" s="71"/>
    </row>
    <row r="7" spans="1:44" s="3" customFormat="1" ht="12" hidden="1" customHeight="1" outlineLevel="1">
      <c r="A7" s="57" t="s">
        <v>110</v>
      </c>
      <c r="B7" s="57" t="s">
        <v>109</v>
      </c>
      <c r="C7" s="56"/>
      <c r="D7" s="55" t="s">
        <v>58</v>
      </c>
      <c r="E7" s="55" t="s">
        <v>58</v>
      </c>
      <c r="F7" s="55" t="s">
        <v>58</v>
      </c>
      <c r="G7" s="55" t="s">
        <v>58</v>
      </c>
      <c r="H7" s="55" t="s">
        <v>58</v>
      </c>
      <c r="I7" s="55" t="s">
        <v>58</v>
      </c>
      <c r="J7" s="55" t="s">
        <v>58</v>
      </c>
      <c r="K7" s="55">
        <v>39.283999999999878</v>
      </c>
      <c r="L7" s="55">
        <v>41.164000000000215</v>
      </c>
      <c r="M7" s="55">
        <v>96.380322110000094</v>
      </c>
      <c r="N7" s="55">
        <v>97.649232809999901</v>
      </c>
      <c r="O7" s="55">
        <v>71.488789899999986</v>
      </c>
      <c r="P7" s="55">
        <v>42.853049000000055</v>
      </c>
      <c r="Q7" s="55">
        <v>31.304343900000049</v>
      </c>
      <c r="R7" s="55">
        <v>28.836610199999996</v>
      </c>
      <c r="S7" s="55">
        <v>42.251853600000004</v>
      </c>
      <c r="T7" s="55">
        <v>16.401151799999752</v>
      </c>
      <c r="U7" s="55">
        <v>3.5801562999999987</v>
      </c>
      <c r="V7" s="55">
        <v>2.2829027099999166</v>
      </c>
      <c r="W7" s="55">
        <v>3.5146085900000799</v>
      </c>
      <c r="X7" s="55">
        <v>0.19855918999996902</v>
      </c>
      <c r="Y7" s="55">
        <v>7.4387947400000485</v>
      </c>
      <c r="Z7" s="55">
        <v>10.529973659999996</v>
      </c>
      <c r="AA7" s="55">
        <v>-4.4747210200000609</v>
      </c>
      <c r="AB7" s="55">
        <v>-6.9936996399998668</v>
      </c>
      <c r="AC7" s="55">
        <v>26.288251300000191</v>
      </c>
      <c r="AD7" s="55">
        <v>20.917077629999639</v>
      </c>
      <c r="AE7" s="55">
        <v>23.011348470000744</v>
      </c>
      <c r="AF7" s="55">
        <v>23.918376539999961</v>
      </c>
      <c r="AG7" s="55">
        <v>-19.239224490000726</v>
      </c>
      <c r="AH7" s="55">
        <v>-28.538601819998743</v>
      </c>
      <c r="AI7" s="55">
        <v>-37.334560889999388</v>
      </c>
      <c r="AJ7" s="55">
        <v>-37.922568159997354</v>
      </c>
      <c r="AK7" s="55">
        <v>-38.285048939998887</v>
      </c>
      <c r="AL7" s="54">
        <v>-22.433539099998598</v>
      </c>
      <c r="AM7" s="55">
        <v>-23.131843920000392</v>
      </c>
      <c r="AN7" s="55">
        <v>-18.790800429998853</v>
      </c>
      <c r="AO7" s="74">
        <f t="shared" si="0"/>
        <v>0.18766525941531881</v>
      </c>
      <c r="AP7" s="67"/>
      <c r="AR7" s="71"/>
    </row>
    <row r="8" spans="1:44" s="3" customFormat="1" collapsed="1">
      <c r="A8" s="51" t="s">
        <v>129</v>
      </c>
      <c r="B8" s="51" t="s">
        <v>130</v>
      </c>
      <c r="C8" s="50" t="s">
        <v>108</v>
      </c>
      <c r="D8" s="49">
        <v>50.735507474017218</v>
      </c>
      <c r="E8" s="49">
        <v>67.777924196887525</v>
      </c>
      <c r="F8" s="49">
        <v>72.323065753681306</v>
      </c>
      <c r="G8" s="49">
        <v>80.21415074742238</v>
      </c>
      <c r="H8" s="49">
        <v>151.66992598558585</v>
      </c>
      <c r="I8" s="49">
        <v>86.488654120750084</v>
      </c>
      <c r="J8" s="49">
        <v>77.927907294498894</v>
      </c>
      <c r="K8" s="49">
        <v>38.947249015252162</v>
      </c>
      <c r="L8" s="49">
        <v>29.97367715976328</v>
      </c>
      <c r="M8" s="49">
        <v>-22.64829920799842</v>
      </c>
      <c r="N8" s="49">
        <v>32.433186707654329</v>
      </c>
      <c r="O8" s="49">
        <v>35.359746860171633</v>
      </c>
      <c r="P8" s="49">
        <v>151.70825196882214</v>
      </c>
      <c r="Q8" s="49">
        <v>156.33370759383948</v>
      </c>
      <c r="R8" s="49">
        <v>95.674954393159098</v>
      </c>
      <c r="S8" s="49">
        <v>183.12248483047165</v>
      </c>
      <c r="T8" s="49">
        <v>71.164240362601973</v>
      </c>
      <c r="U8" s="49">
        <v>51.410981528548774</v>
      </c>
      <c r="V8" s="49">
        <v>63.566376657434304</v>
      </c>
      <c r="W8" s="49">
        <v>15.172865762793137</v>
      </c>
      <c r="X8" s="49">
        <v>165.20116028727708</v>
      </c>
      <c r="Y8" s="49">
        <v>316.66606096686371</v>
      </c>
      <c r="Z8" s="49">
        <v>358.74955938471305</v>
      </c>
      <c r="AA8" s="49">
        <v>257.58971379616298</v>
      </c>
      <c r="AB8" s="49">
        <v>92.012956621031464</v>
      </c>
      <c r="AC8" s="49">
        <v>51.726742020000188</v>
      </c>
      <c r="AD8" s="49">
        <v>52.045054619999917</v>
      </c>
      <c r="AE8" s="49">
        <v>67.9693287099999</v>
      </c>
      <c r="AF8" s="49">
        <v>55.733622709999992</v>
      </c>
      <c r="AG8" s="49">
        <v>21.669867739999972</v>
      </c>
      <c r="AH8" s="49">
        <v>-92.207082169999978</v>
      </c>
      <c r="AI8" s="49">
        <v>-40.495180379999965</v>
      </c>
      <c r="AJ8" s="49">
        <v>-26.765360220000161</v>
      </c>
      <c r="AK8" s="49">
        <v>-14.306635320000055</v>
      </c>
      <c r="AL8" s="48">
        <v>-344.23578851000013</v>
      </c>
      <c r="AM8" s="49">
        <v>-19.25570262999986</v>
      </c>
      <c r="AN8" s="49">
        <v>31.127895600000215</v>
      </c>
      <c r="AO8" s="73">
        <f t="shared" si="0"/>
        <v>2.616554648673469</v>
      </c>
      <c r="AP8" s="67"/>
      <c r="AR8" s="71"/>
    </row>
    <row r="9" spans="1:44" s="3" customFormat="1" ht="22.5" customHeight="1">
      <c r="A9" s="47" t="s">
        <v>131</v>
      </c>
      <c r="B9" s="46" t="s">
        <v>132</v>
      </c>
      <c r="C9" s="52"/>
      <c r="D9" s="44">
        <v>6560.6280782644217</v>
      </c>
      <c r="E9" s="44">
        <v>6917.2610761104588</v>
      </c>
      <c r="F9" s="44">
        <v>7530.9021447390633</v>
      </c>
      <c r="G9" s="44">
        <v>8412.9884385049863</v>
      </c>
      <c r="H9" s="44">
        <v>9053.1316420362546</v>
      </c>
      <c r="I9" s="44">
        <v>9656.2090593204084</v>
      </c>
      <c r="J9" s="44">
        <v>10539.202841939308</v>
      </c>
      <c r="K9" s="44">
        <v>10489.518249015251</v>
      </c>
      <c r="L9" s="44">
        <v>10636.416677159765</v>
      </c>
      <c r="M9" s="44">
        <v>11128.829216561999</v>
      </c>
      <c r="N9" s="44">
        <v>12041.275532277654</v>
      </c>
      <c r="O9" s="44">
        <v>12718.718247090173</v>
      </c>
      <c r="P9" s="44">
        <v>13117.681479888824</v>
      </c>
      <c r="Q9" s="44">
        <v>13511.229296843841</v>
      </c>
      <c r="R9" s="44">
        <v>14049.731113613158</v>
      </c>
      <c r="S9" s="44">
        <v>15497.63383593047</v>
      </c>
      <c r="T9" s="44">
        <v>16815.132263772604</v>
      </c>
      <c r="U9" s="44">
        <v>17992.103331498551</v>
      </c>
      <c r="V9" s="44">
        <v>18464.247987517436</v>
      </c>
      <c r="W9" s="44">
        <v>19197.583755552794</v>
      </c>
      <c r="X9" s="44">
        <v>19755.202962567277</v>
      </c>
      <c r="Y9" s="44">
        <v>19897.135280526865</v>
      </c>
      <c r="Z9" s="44">
        <v>20384.062921134711</v>
      </c>
      <c r="AA9" s="44">
        <v>22153.415216746165</v>
      </c>
      <c r="AB9" s="44">
        <v>23542.994641151032</v>
      </c>
      <c r="AC9" s="44">
        <v>24357.863118120007</v>
      </c>
      <c r="AD9" s="44">
        <v>24867.730905140001</v>
      </c>
      <c r="AE9" s="44">
        <v>25717.056731950004</v>
      </c>
      <c r="AF9" s="44">
        <v>27031.907308988644</v>
      </c>
      <c r="AG9" s="44">
        <v>28522.172466531105</v>
      </c>
      <c r="AH9" s="44">
        <v>29983.055753680033</v>
      </c>
      <c r="AI9" s="44">
        <v>31333.984881068813</v>
      </c>
      <c r="AJ9" s="44">
        <v>31845.171919409997</v>
      </c>
      <c r="AK9" s="44">
        <v>32200.627911279997</v>
      </c>
      <c r="AL9" s="43">
        <v>32218.375563349997</v>
      </c>
      <c r="AM9" s="44">
        <v>32863.777404420005</v>
      </c>
      <c r="AN9" s="44">
        <v>35078.75876347001</v>
      </c>
      <c r="AO9" s="75">
        <f t="shared" si="0"/>
        <v>6.7398866898121759E-2</v>
      </c>
      <c r="AP9" s="67"/>
      <c r="AR9" s="71"/>
    </row>
    <row r="10" spans="1:44" s="3" customFormat="1">
      <c r="A10" s="51" t="s">
        <v>133</v>
      </c>
      <c r="B10" s="51" t="s">
        <v>134</v>
      </c>
      <c r="C10" s="50"/>
      <c r="D10" s="49">
        <v>157.33456678225662</v>
      </c>
      <c r="E10" s="49">
        <v>164.54719574795533</v>
      </c>
      <c r="F10" s="49">
        <v>182.85428324397589</v>
      </c>
      <c r="G10" s="49">
        <v>210.46661147463044</v>
      </c>
      <c r="H10" s="49">
        <v>245.57519074643227</v>
      </c>
      <c r="I10" s="49">
        <v>250.87759030459344</v>
      </c>
      <c r="J10" s="49">
        <v>243.50045359641825</v>
      </c>
      <c r="K10" s="49">
        <v>234.5062816616539</v>
      </c>
      <c r="L10" s="49">
        <v>253.83341139976756</v>
      </c>
      <c r="M10" s="49">
        <v>296.87937076207902</v>
      </c>
      <c r="N10" s="49">
        <v>376.6217768416501</v>
      </c>
      <c r="O10" s="49">
        <v>353.36145059331579</v>
      </c>
      <c r="P10" s="49">
        <v>304.64035146723643</v>
      </c>
      <c r="Q10" s="49">
        <v>395.50758245642538</v>
      </c>
      <c r="R10" s="49">
        <v>141.29633816219237</v>
      </c>
      <c r="S10" s="49">
        <v>83.130827513559183</v>
      </c>
      <c r="T10" s="49">
        <v>146.90914772137808</v>
      </c>
      <c r="U10" s="49">
        <v>193.10840647551649</v>
      </c>
      <c r="V10" s="49">
        <v>319.36636138184303</v>
      </c>
      <c r="W10" s="49">
        <v>337.9728797500822</v>
      </c>
      <c r="X10" s="49">
        <v>343.34235312345487</v>
      </c>
      <c r="Y10" s="49">
        <v>28.844606239032714</v>
      </c>
      <c r="Z10" s="49">
        <v>291.58886219876985</v>
      </c>
      <c r="AA10" s="49">
        <v>318.77653564878358</v>
      </c>
      <c r="AB10" s="49">
        <v>195.5554528861453</v>
      </c>
      <c r="AC10" s="49">
        <v>236.02931794</v>
      </c>
      <c r="AD10" s="49">
        <v>249.14279469999994</v>
      </c>
      <c r="AE10" s="49">
        <v>232.25519563000023</v>
      </c>
      <c r="AF10" s="49">
        <v>197.73659709999998</v>
      </c>
      <c r="AG10" s="49">
        <v>210.13009237999998</v>
      </c>
      <c r="AH10" s="49">
        <v>174.93167214999988</v>
      </c>
      <c r="AI10" s="49">
        <v>202.83147639000003</v>
      </c>
      <c r="AJ10" s="49">
        <v>1818.81600005</v>
      </c>
      <c r="AK10" s="49">
        <v>200.33418097000001</v>
      </c>
      <c r="AL10" s="48">
        <v>221.64829613999996</v>
      </c>
      <c r="AM10" s="49">
        <v>287.56177993000028</v>
      </c>
      <c r="AN10" s="49">
        <v>204.37986958999988</v>
      </c>
      <c r="AO10" s="73">
        <f t="shared" si="0"/>
        <v>-0.28926622432316618</v>
      </c>
      <c r="AP10" s="67"/>
      <c r="AR10" s="71"/>
    </row>
    <row r="11" spans="1:44" s="3" customFormat="1" ht="22.5" customHeight="1">
      <c r="A11" s="47" t="s">
        <v>135</v>
      </c>
      <c r="B11" s="46" t="s">
        <v>136</v>
      </c>
      <c r="C11" s="52"/>
      <c r="D11" s="44">
        <v>6717.9626450466785</v>
      </c>
      <c r="E11" s="44">
        <v>7081.8082718584137</v>
      </c>
      <c r="F11" s="44">
        <v>7713.7564279830394</v>
      </c>
      <c r="G11" s="44">
        <v>8623.4550499796169</v>
      </c>
      <c r="H11" s="44">
        <v>9298.7068327826873</v>
      </c>
      <c r="I11" s="44">
        <v>9907.0866496250019</v>
      </c>
      <c r="J11" s="44">
        <v>10782.703295535726</v>
      </c>
      <c r="K11" s="44">
        <v>10724.024530676905</v>
      </c>
      <c r="L11" s="44">
        <v>10890.250088559533</v>
      </c>
      <c r="M11" s="44">
        <v>11425.708587324078</v>
      </c>
      <c r="N11" s="44">
        <v>12417.897309119304</v>
      </c>
      <c r="O11" s="44">
        <v>13072.07969768349</v>
      </c>
      <c r="P11" s="44">
        <v>13422.321831356061</v>
      </c>
      <c r="Q11" s="44">
        <v>13906.736879300266</v>
      </c>
      <c r="R11" s="44">
        <v>14191.02745177535</v>
      </c>
      <c r="S11" s="44">
        <v>15580.76466344403</v>
      </c>
      <c r="T11" s="44">
        <v>16962.041411493981</v>
      </c>
      <c r="U11" s="44">
        <v>18185.211737974067</v>
      </c>
      <c r="V11" s="44">
        <v>18783.614348899278</v>
      </c>
      <c r="W11" s="44">
        <v>19535.556635302877</v>
      </c>
      <c r="X11" s="44">
        <v>20098.545315690732</v>
      </c>
      <c r="Y11" s="44">
        <v>19925.979886765897</v>
      </c>
      <c r="Z11" s="44">
        <v>20675.65178333348</v>
      </c>
      <c r="AA11" s="44">
        <v>22472.191752394949</v>
      </c>
      <c r="AB11" s="44">
        <v>23738.550094037178</v>
      </c>
      <c r="AC11" s="44">
        <v>24593.892436060007</v>
      </c>
      <c r="AD11" s="44">
        <v>25116.873699840002</v>
      </c>
      <c r="AE11" s="44">
        <v>25949.311927580005</v>
      </c>
      <c r="AF11" s="44">
        <v>27229.643906088644</v>
      </c>
      <c r="AG11" s="44">
        <v>28732.302558911106</v>
      </c>
      <c r="AH11" s="44">
        <v>30157.987425830033</v>
      </c>
      <c r="AI11" s="44">
        <v>31536.816357458814</v>
      </c>
      <c r="AJ11" s="44">
        <v>33663.98791946</v>
      </c>
      <c r="AK11" s="44">
        <v>32400.962092249996</v>
      </c>
      <c r="AL11" s="43">
        <v>32440.02385949</v>
      </c>
      <c r="AM11" s="44">
        <v>33151.339184350007</v>
      </c>
      <c r="AN11" s="44">
        <v>35283.138633060007</v>
      </c>
      <c r="AO11" s="75">
        <f t="shared" si="0"/>
        <v>6.4305077899126761E-2</v>
      </c>
      <c r="AP11" s="67"/>
      <c r="AR11" s="71"/>
    </row>
    <row r="12" spans="1:44" s="3" customFormat="1">
      <c r="A12" s="51" t="s">
        <v>137</v>
      </c>
      <c r="B12" s="51" t="s">
        <v>138</v>
      </c>
      <c r="C12" s="50"/>
      <c r="D12" s="49">
        <v>-1.663032167619376</v>
      </c>
      <c r="E12" s="49">
        <v>-5.2384797086380032E-2</v>
      </c>
      <c r="F12" s="49">
        <v>-11.351544633869969</v>
      </c>
      <c r="G12" s="49">
        <v>-10.081926346503499</v>
      </c>
      <c r="H12" s="49">
        <v>-5.8914437235148247</v>
      </c>
      <c r="I12" s="49">
        <v>4.63314531170536</v>
      </c>
      <c r="J12" s="49">
        <v>-8.5898825837596586</v>
      </c>
      <c r="K12" s="49">
        <v>-49.107926676906068</v>
      </c>
      <c r="L12" s="49">
        <v>-12.673988559530812</v>
      </c>
      <c r="M12" s="49">
        <v>12.486800215919375</v>
      </c>
      <c r="N12" s="49">
        <v>-2.9467668693044411</v>
      </c>
      <c r="O12" s="49">
        <v>-27.688377333487455</v>
      </c>
      <c r="P12" s="49">
        <v>-23.351340776058596</v>
      </c>
      <c r="Q12" s="49">
        <v>-8.9689574402649015</v>
      </c>
      <c r="R12" s="49">
        <v>-52.889588525351471</v>
      </c>
      <c r="S12" s="49">
        <v>-231.38448707403086</v>
      </c>
      <c r="T12" s="49">
        <v>59.30899880601995</v>
      </c>
      <c r="U12" s="49">
        <v>-60.784846504065285</v>
      </c>
      <c r="V12" s="49">
        <v>-100.94030931927733</v>
      </c>
      <c r="W12" s="49">
        <v>-125.95233419287536</v>
      </c>
      <c r="X12" s="49">
        <v>-189.45564414073192</v>
      </c>
      <c r="Y12" s="49">
        <v>-159.45034894589639</v>
      </c>
      <c r="Z12" s="49">
        <v>165.11207639651749</v>
      </c>
      <c r="AA12" s="49">
        <v>-48.00211568494646</v>
      </c>
      <c r="AB12" s="49">
        <v>-95.84048080717676</v>
      </c>
      <c r="AC12" s="49">
        <v>373.98130356000007</v>
      </c>
      <c r="AD12" s="49">
        <v>123.921705</v>
      </c>
      <c r="AE12" s="49">
        <v>501.98087299999997</v>
      </c>
      <c r="AF12" s="49">
        <v>-43.670361</v>
      </c>
      <c r="AG12" s="49">
        <v>59.058325000000004</v>
      </c>
      <c r="AH12" s="49">
        <v>319.7</v>
      </c>
      <c r="AI12" s="49">
        <v>-420.6</v>
      </c>
      <c r="AJ12" s="49">
        <v>-827.2</v>
      </c>
      <c r="AK12" s="49">
        <v>152.4</v>
      </c>
      <c r="AL12" s="48">
        <v>327.48</v>
      </c>
      <c r="AM12" s="49">
        <v>-1990.8</v>
      </c>
      <c r="AN12" s="49">
        <v>456.02</v>
      </c>
      <c r="AO12" s="73">
        <f t="shared" si="0"/>
        <v>1.2290636929877434</v>
      </c>
      <c r="AP12" s="67"/>
      <c r="AR12" s="71"/>
    </row>
    <row r="13" spans="1:44" s="3" customFormat="1" ht="22.5" customHeight="1">
      <c r="A13" s="47" t="s">
        <v>139</v>
      </c>
      <c r="B13" s="46" t="s">
        <v>140</v>
      </c>
      <c r="C13" s="52"/>
      <c r="D13" s="44">
        <v>6716.2996128790592</v>
      </c>
      <c r="E13" s="44">
        <v>7081.7558870613275</v>
      </c>
      <c r="F13" s="44">
        <v>7702.4048833491688</v>
      </c>
      <c r="G13" s="44">
        <v>8613.3731236331132</v>
      </c>
      <c r="H13" s="44">
        <v>9292.8153890591711</v>
      </c>
      <c r="I13" s="44">
        <v>9911.7197949367073</v>
      </c>
      <c r="J13" s="44">
        <v>10774.113412951967</v>
      </c>
      <c r="K13" s="44">
        <v>10674.916603999998</v>
      </c>
      <c r="L13" s="44">
        <v>10877.576100000002</v>
      </c>
      <c r="M13" s="44">
        <v>11438.195387539998</v>
      </c>
      <c r="N13" s="44">
        <v>12414.950542249999</v>
      </c>
      <c r="O13" s="44">
        <v>13044.391320350001</v>
      </c>
      <c r="P13" s="44">
        <v>13398.970490580003</v>
      </c>
      <c r="Q13" s="44">
        <v>13897.767921860002</v>
      </c>
      <c r="R13" s="44">
        <v>14138.137863249998</v>
      </c>
      <c r="S13" s="44">
        <v>15349.380176369998</v>
      </c>
      <c r="T13" s="44">
        <v>17021.350410300001</v>
      </c>
      <c r="U13" s="44">
        <v>18124.426891470001</v>
      </c>
      <c r="V13" s="44">
        <v>18682.674039580001</v>
      </c>
      <c r="W13" s="44">
        <v>19409.604301110001</v>
      </c>
      <c r="X13" s="44">
        <v>19909.089671549998</v>
      </c>
      <c r="Y13" s="44">
        <v>19766.529537820003</v>
      </c>
      <c r="Z13" s="44">
        <v>20840.763859729999</v>
      </c>
      <c r="AA13" s="44">
        <v>22424.189636710002</v>
      </c>
      <c r="AB13" s="44">
        <v>23642.709613229999</v>
      </c>
      <c r="AC13" s="44">
        <v>24967.873739620009</v>
      </c>
      <c r="AD13" s="44">
        <v>25240.795404839999</v>
      </c>
      <c r="AE13" s="44">
        <v>26451.292800580006</v>
      </c>
      <c r="AF13" s="44">
        <v>27185.973545088644</v>
      </c>
      <c r="AG13" s="44">
        <v>28791.360883911104</v>
      </c>
      <c r="AH13" s="44">
        <v>30477.687425830034</v>
      </c>
      <c r="AI13" s="44">
        <v>31116.216357458812</v>
      </c>
      <c r="AJ13" s="44">
        <v>32836.787919459995</v>
      </c>
      <c r="AK13" s="44">
        <v>32553.362092249998</v>
      </c>
      <c r="AL13" s="43">
        <v>32767.503859489996</v>
      </c>
      <c r="AM13" s="44">
        <v>31160.539184350004</v>
      </c>
      <c r="AN13" s="44">
        <v>35739.158633060011</v>
      </c>
      <c r="AO13" s="75">
        <f t="shared" si="0"/>
        <v>0.14693646414852676</v>
      </c>
      <c r="AP13" s="67"/>
      <c r="AR13" s="71"/>
    </row>
    <row r="14" spans="1:44" s="3" customFormat="1">
      <c r="A14" s="51" t="s">
        <v>107</v>
      </c>
      <c r="B14" s="51" t="s">
        <v>106</v>
      </c>
      <c r="C14" s="50" t="s">
        <v>74</v>
      </c>
      <c r="D14" s="49">
        <v>6275.19658543898</v>
      </c>
      <c r="E14" s="49">
        <v>6584.8479376777232</v>
      </c>
      <c r="F14" s="49">
        <v>7061.7954013683311</v>
      </c>
      <c r="G14" s="49">
        <v>7629.9100205619952</v>
      </c>
      <c r="H14" s="49">
        <v>8424.9771666905744</v>
      </c>
      <c r="I14" s="49">
        <v>9221.3429813035</v>
      </c>
      <c r="J14" s="49">
        <v>9897.3304340518825</v>
      </c>
      <c r="K14" s="49">
        <v>9647.8779999999988</v>
      </c>
      <c r="L14" s="49">
        <v>10126.276</v>
      </c>
      <c r="M14" s="49">
        <v>10848.4765558</v>
      </c>
      <c r="N14" s="49">
        <v>11473.629964369999</v>
      </c>
      <c r="O14" s="49">
        <v>12116.38019729</v>
      </c>
      <c r="P14" s="49">
        <v>12580.990993429999</v>
      </c>
      <c r="Q14" s="49">
        <v>13356.77366875</v>
      </c>
      <c r="R14" s="49">
        <v>14024.2643236</v>
      </c>
      <c r="S14" s="49">
        <v>14615.821139289999</v>
      </c>
      <c r="T14" s="49">
        <v>15603.418088600001</v>
      </c>
      <c r="U14" s="49">
        <v>16649.249635730001</v>
      </c>
      <c r="V14" s="49">
        <v>17519.056885620004</v>
      </c>
      <c r="W14" s="49">
        <v>17855.473420750001</v>
      </c>
      <c r="X14" s="49">
        <v>18650.939890409998</v>
      </c>
      <c r="Y14" s="49">
        <v>19357.95922991</v>
      </c>
      <c r="Z14" s="49">
        <v>20196.433786239995</v>
      </c>
      <c r="AA14" s="49">
        <v>21049.405601850001</v>
      </c>
      <c r="AB14" s="49">
        <v>21781.455849970003</v>
      </c>
      <c r="AC14" s="49">
        <v>22771.918028490018</v>
      </c>
      <c r="AD14" s="49">
        <v>24167.957768690005</v>
      </c>
      <c r="AE14" s="49">
        <v>24767.268945139986</v>
      </c>
      <c r="AF14" s="49">
        <v>26337.08336538</v>
      </c>
      <c r="AG14" s="49">
        <v>27378.045725980006</v>
      </c>
      <c r="AH14" s="49">
        <v>28254.554525129999</v>
      </c>
      <c r="AI14" s="49">
        <v>28230.284287659997</v>
      </c>
      <c r="AJ14" s="49">
        <v>29327.549370519995</v>
      </c>
      <c r="AK14" s="49">
        <v>29711.401509689989</v>
      </c>
      <c r="AL14" s="48">
        <v>31512.642602200009</v>
      </c>
      <c r="AM14" s="49">
        <v>33230.451418430013</v>
      </c>
      <c r="AN14" s="49">
        <v>35257.305756300004</v>
      </c>
      <c r="AO14" s="73">
        <f t="shared" si="0"/>
        <v>6.0993885167201563E-2</v>
      </c>
      <c r="AP14" s="67"/>
      <c r="AR14" s="71"/>
    </row>
    <row r="15" spans="1:44" s="3" customFormat="1">
      <c r="A15" s="53" t="s">
        <v>105</v>
      </c>
      <c r="B15" s="53" t="s">
        <v>104</v>
      </c>
      <c r="C15" s="50"/>
      <c r="D15" s="49">
        <v>545.49257768928771</v>
      </c>
      <c r="E15" s="49">
        <v>621.43701207912306</v>
      </c>
      <c r="F15" s="49">
        <v>668.86536587080082</v>
      </c>
      <c r="G15" s="49">
        <v>739.72261366767293</v>
      </c>
      <c r="H15" s="49">
        <v>874.23745232034491</v>
      </c>
      <c r="I15" s="49">
        <v>899.93894976204331</v>
      </c>
      <c r="J15" s="49">
        <v>981.68393758051434</v>
      </c>
      <c r="K15" s="49">
        <v>819.88</v>
      </c>
      <c r="L15" s="49">
        <v>841.41199999999992</v>
      </c>
      <c r="M15" s="49">
        <v>962.87533616999997</v>
      </c>
      <c r="N15" s="49">
        <v>896.80781193000007</v>
      </c>
      <c r="O15" s="49">
        <v>861.75018853999995</v>
      </c>
      <c r="P15" s="49">
        <v>862.55604038000001</v>
      </c>
      <c r="Q15" s="49">
        <v>870.03502634000006</v>
      </c>
      <c r="R15" s="49">
        <v>911.30640328000004</v>
      </c>
      <c r="S15" s="49">
        <v>924.85588053999993</v>
      </c>
      <c r="T15" s="49">
        <v>946.74781441000005</v>
      </c>
      <c r="U15" s="49">
        <v>992.99270733999981</v>
      </c>
      <c r="V15" s="49">
        <v>1000.65760563</v>
      </c>
      <c r="W15" s="49">
        <v>1077.29817854</v>
      </c>
      <c r="X15" s="49">
        <v>1089.7453240900002</v>
      </c>
      <c r="Y15" s="49">
        <v>1177.4644358400001</v>
      </c>
      <c r="Z15" s="49">
        <v>1150.0255496900002</v>
      </c>
      <c r="AA15" s="49">
        <v>1244.7442147100001</v>
      </c>
      <c r="AB15" s="49">
        <v>1269.9703731100001</v>
      </c>
      <c r="AC15" s="49">
        <v>1241.8763280200003</v>
      </c>
      <c r="AD15" s="49">
        <v>1262.7808588500002</v>
      </c>
      <c r="AE15" s="49">
        <v>1287.1834229600001</v>
      </c>
      <c r="AF15" s="49">
        <v>1315.9912564399997</v>
      </c>
      <c r="AG15" s="49">
        <v>1359.3389903899997</v>
      </c>
      <c r="AH15" s="49">
        <v>1435.0260079499999</v>
      </c>
      <c r="AI15" s="49">
        <v>1423.6103778600009</v>
      </c>
      <c r="AJ15" s="49">
        <v>1471.3678657299999</v>
      </c>
      <c r="AK15" s="49">
        <v>1581.7816253699996</v>
      </c>
      <c r="AL15" s="48">
        <v>1710.7501906300006</v>
      </c>
      <c r="AM15" s="49">
        <v>1700.0247909500001</v>
      </c>
      <c r="AN15" s="49">
        <v>1717.998672140001</v>
      </c>
      <c r="AO15" s="73">
        <f t="shared" si="0"/>
        <v>1.0572717107235098E-2</v>
      </c>
      <c r="AP15" s="67"/>
      <c r="AR15" s="71"/>
    </row>
    <row r="16" spans="1:44" s="3" customFormat="1">
      <c r="A16" s="51" t="s">
        <v>141</v>
      </c>
      <c r="B16" s="51" t="s">
        <v>142</v>
      </c>
      <c r="C16" s="50" t="s">
        <v>75</v>
      </c>
      <c r="D16" s="49" t="s">
        <v>58</v>
      </c>
      <c r="E16" s="49" t="s">
        <v>58</v>
      </c>
      <c r="F16" s="49" t="s">
        <v>58</v>
      </c>
      <c r="G16" s="49" t="s">
        <v>58</v>
      </c>
      <c r="H16" s="49" t="s">
        <v>58</v>
      </c>
      <c r="I16" s="49" t="s">
        <v>58</v>
      </c>
      <c r="J16" s="49">
        <v>-4.8820000000000618</v>
      </c>
      <c r="K16" s="49">
        <v>80.819999999999993</v>
      </c>
      <c r="L16" s="49">
        <v>-8.09</v>
      </c>
      <c r="M16" s="49">
        <v>-50.189617630000235</v>
      </c>
      <c r="N16" s="49">
        <v>-25.701332319999999</v>
      </c>
      <c r="O16" s="49">
        <v>66.496894130000001</v>
      </c>
      <c r="P16" s="49">
        <v>4.8102273699999998</v>
      </c>
      <c r="Q16" s="49">
        <v>-23.086659560000001</v>
      </c>
      <c r="R16" s="49">
        <v>-7.6669506500000004</v>
      </c>
      <c r="S16" s="49">
        <v>32.410930379999996</v>
      </c>
      <c r="T16" s="49">
        <v>71.454944260000005</v>
      </c>
      <c r="U16" s="49">
        <v>-31.926405930000001</v>
      </c>
      <c r="V16" s="49">
        <v>-8.4651255299999999</v>
      </c>
      <c r="W16" s="49">
        <v>-14.117250619999998</v>
      </c>
      <c r="X16" s="49">
        <v>-10.25561997</v>
      </c>
      <c r="Y16" s="49">
        <v>-13.57542213</v>
      </c>
      <c r="Z16" s="49">
        <v>-34.086255090000002</v>
      </c>
      <c r="AA16" s="49">
        <v>-94.472054749999998</v>
      </c>
      <c r="AB16" s="49">
        <v>3.6138512200000004</v>
      </c>
      <c r="AC16" s="49">
        <v>38.194776769999741</v>
      </c>
      <c r="AD16" s="49">
        <v>-48.763231550000313</v>
      </c>
      <c r="AE16" s="49">
        <v>100.96843666000007</v>
      </c>
      <c r="AF16" s="49">
        <v>139.77148169999992</v>
      </c>
      <c r="AG16" s="49">
        <v>-143.36089175000009</v>
      </c>
      <c r="AH16" s="49">
        <v>-143.3521302800001</v>
      </c>
      <c r="AI16" s="49">
        <v>390.85998054999999</v>
      </c>
      <c r="AJ16" s="49">
        <v>305.92825818999995</v>
      </c>
      <c r="AK16" s="49">
        <v>298.22974579999988</v>
      </c>
      <c r="AL16" s="48">
        <v>-137.30118971999997</v>
      </c>
      <c r="AM16" s="49">
        <v>-342.72396099999997</v>
      </c>
      <c r="AN16" s="49">
        <v>4.9936860899999846</v>
      </c>
      <c r="AO16" s="74">
        <f t="shared" si="0"/>
        <v>1.0145705776608949</v>
      </c>
      <c r="AP16" s="67"/>
      <c r="AR16" s="71"/>
    </row>
    <row r="17" spans="1:44" s="3" customFormat="1" ht="22.5" customHeight="1">
      <c r="A17" s="47" t="s">
        <v>143</v>
      </c>
      <c r="B17" s="46" t="s">
        <v>144</v>
      </c>
      <c r="C17" s="52"/>
      <c r="D17" s="44">
        <v>6820.6891631282679</v>
      </c>
      <c r="E17" s="44">
        <v>7206.2849497568459</v>
      </c>
      <c r="F17" s="44">
        <v>7730.6607672391319</v>
      </c>
      <c r="G17" s="44">
        <v>8369.6326342296688</v>
      </c>
      <c r="H17" s="44">
        <v>9299.2146190109197</v>
      </c>
      <c r="I17" s="44">
        <v>10121.281931065543</v>
      </c>
      <c r="J17" s="44">
        <v>10874.132371632397</v>
      </c>
      <c r="K17" s="44">
        <v>10548.577999999998</v>
      </c>
      <c r="L17" s="44">
        <v>10959.598</v>
      </c>
      <c r="M17" s="44">
        <v>11761.16227434</v>
      </c>
      <c r="N17" s="44">
        <v>12344.736443979999</v>
      </c>
      <c r="O17" s="44">
        <v>13044.627279959999</v>
      </c>
      <c r="P17" s="44">
        <v>13448.357261180001</v>
      </c>
      <c r="Q17" s="44">
        <v>14203.72203553</v>
      </c>
      <c r="R17" s="44">
        <v>14927.903776229999</v>
      </c>
      <c r="S17" s="44">
        <v>15573.08795021</v>
      </c>
      <c r="T17" s="44">
        <v>16621.620847270002</v>
      </c>
      <c r="U17" s="44">
        <v>17610.31593714</v>
      </c>
      <c r="V17" s="44">
        <v>18511.249365720003</v>
      </c>
      <c r="W17" s="44">
        <v>18918.654348670003</v>
      </c>
      <c r="X17" s="44">
        <v>19730.429594529996</v>
      </c>
      <c r="Y17" s="44">
        <v>20521.848243619999</v>
      </c>
      <c r="Z17" s="44">
        <v>21312.373080839996</v>
      </c>
      <c r="AA17" s="44">
        <v>22199.677761810002</v>
      </c>
      <c r="AB17" s="44">
        <v>23055.040074300006</v>
      </c>
      <c r="AC17" s="44">
        <v>24051.989133280018</v>
      </c>
      <c r="AD17" s="44">
        <v>25381.975395990004</v>
      </c>
      <c r="AE17" s="44">
        <v>26155.420804759986</v>
      </c>
      <c r="AF17" s="44">
        <v>27792.846103520002</v>
      </c>
      <c r="AG17" s="44">
        <v>28594.023824620006</v>
      </c>
      <c r="AH17" s="44">
        <v>29546.228402799999</v>
      </c>
      <c r="AI17" s="44">
        <v>30044.75464607</v>
      </c>
      <c r="AJ17" s="44">
        <v>31104.845494439996</v>
      </c>
      <c r="AK17" s="44">
        <v>31591.412880859989</v>
      </c>
      <c r="AL17" s="43">
        <v>33086.091603110006</v>
      </c>
      <c r="AM17" s="44">
        <v>34587.752248380013</v>
      </c>
      <c r="AN17" s="44">
        <v>36980.29811453</v>
      </c>
      <c r="AO17" s="75">
        <f t="shared" si="0"/>
        <v>6.9173210475452232E-2</v>
      </c>
      <c r="AP17" s="67"/>
      <c r="AR17" s="71"/>
    </row>
    <row r="18" spans="1:44" s="3" customFormat="1" ht="22.5" customHeight="1">
      <c r="A18" s="47" t="s">
        <v>145</v>
      </c>
      <c r="B18" s="46" t="s">
        <v>146</v>
      </c>
      <c r="C18" s="52"/>
      <c r="D18" s="44">
        <v>-260.06108486384619</v>
      </c>
      <c r="E18" s="44">
        <v>-289.02387364638707</v>
      </c>
      <c r="F18" s="44">
        <v>-199.75862250006867</v>
      </c>
      <c r="G18" s="44">
        <v>43.355804275317496</v>
      </c>
      <c r="H18" s="44">
        <v>-246.08297697466514</v>
      </c>
      <c r="I18" s="44">
        <v>-465.07287174513476</v>
      </c>
      <c r="J18" s="44">
        <v>-334.92952969308863</v>
      </c>
      <c r="K18" s="44">
        <v>-59.059750984746643</v>
      </c>
      <c r="L18" s="44">
        <v>-323.18132284023523</v>
      </c>
      <c r="M18" s="44">
        <v>-632.3330577780016</v>
      </c>
      <c r="N18" s="44">
        <v>-303.46091170234467</v>
      </c>
      <c r="O18" s="44">
        <v>-325.90903286982575</v>
      </c>
      <c r="P18" s="44">
        <v>-330.67578129117646</v>
      </c>
      <c r="Q18" s="44">
        <v>-692.49273868615819</v>
      </c>
      <c r="R18" s="44">
        <v>-878.17266261684199</v>
      </c>
      <c r="S18" s="44">
        <v>-75.454114279529676</v>
      </c>
      <c r="T18" s="44">
        <v>193.51141650260251</v>
      </c>
      <c r="U18" s="44">
        <v>381.78739435855096</v>
      </c>
      <c r="V18" s="44">
        <v>-47.001378202567139</v>
      </c>
      <c r="W18" s="44">
        <v>278.92940688279123</v>
      </c>
      <c r="X18" s="44">
        <v>24.773368037280306</v>
      </c>
      <c r="Y18" s="44">
        <v>-624.71296309313402</v>
      </c>
      <c r="Z18" s="44">
        <v>-928.3101597052846</v>
      </c>
      <c r="AA18" s="44">
        <v>-46.262545063837024</v>
      </c>
      <c r="AB18" s="44">
        <v>487.95456685102545</v>
      </c>
      <c r="AC18" s="44">
        <v>305.87398483998913</v>
      </c>
      <c r="AD18" s="44">
        <v>-514.24449085000379</v>
      </c>
      <c r="AE18" s="44">
        <v>-438.36407280998174</v>
      </c>
      <c r="AF18" s="44">
        <v>-760.93879453135742</v>
      </c>
      <c r="AG18" s="44">
        <v>-71.851358088901179</v>
      </c>
      <c r="AH18" s="44">
        <v>436.82735088003392</v>
      </c>
      <c r="AI18" s="44">
        <v>1289.2302349988131</v>
      </c>
      <c r="AJ18" s="44">
        <v>740.32642497000052</v>
      </c>
      <c r="AK18" s="44">
        <v>609.21503042000768</v>
      </c>
      <c r="AL18" s="43">
        <v>-867.71603976000915</v>
      </c>
      <c r="AM18" s="44">
        <v>-1723.974843960008</v>
      </c>
      <c r="AN18" s="44">
        <v>-1901.5393510599897</v>
      </c>
      <c r="AO18" s="75">
        <f t="shared" si="0"/>
        <v>-0.10299715667086658</v>
      </c>
      <c r="AP18" s="67"/>
      <c r="AR18" s="71"/>
    </row>
    <row r="19" spans="1:44" s="3" customFormat="1" ht="22.5" customHeight="1">
      <c r="A19" s="47" t="s">
        <v>147</v>
      </c>
      <c r="B19" s="46" t="s">
        <v>148</v>
      </c>
      <c r="C19" s="52"/>
      <c r="D19" s="44">
        <v>-102.72651808158935</v>
      </c>
      <c r="E19" s="44">
        <v>-124.47667789843217</v>
      </c>
      <c r="F19" s="44">
        <v>-16.904339256092499</v>
      </c>
      <c r="G19" s="44">
        <v>253.82241574994805</v>
      </c>
      <c r="H19" s="44">
        <v>-0.50778622823236219</v>
      </c>
      <c r="I19" s="44">
        <v>-214.19528144054129</v>
      </c>
      <c r="J19" s="44">
        <v>-91.429076096670542</v>
      </c>
      <c r="K19" s="44">
        <v>175.44653067690706</v>
      </c>
      <c r="L19" s="44">
        <v>-69.347911440467215</v>
      </c>
      <c r="M19" s="44">
        <v>-335.4536870159227</v>
      </c>
      <c r="N19" s="44">
        <v>73.160865139305315</v>
      </c>
      <c r="O19" s="44">
        <v>27.452417723490726</v>
      </c>
      <c r="P19" s="44">
        <v>-26.035429823939921</v>
      </c>
      <c r="Q19" s="44">
        <v>-296.98515622973355</v>
      </c>
      <c r="R19" s="44">
        <v>-736.87632445464988</v>
      </c>
      <c r="S19" s="44">
        <v>7.6767132340301032</v>
      </c>
      <c r="T19" s="44">
        <v>340.42056422397945</v>
      </c>
      <c r="U19" s="44">
        <v>574.8958008340669</v>
      </c>
      <c r="V19" s="44">
        <v>272.36498317927544</v>
      </c>
      <c r="W19" s="44">
        <v>616.90228663287417</v>
      </c>
      <c r="X19" s="44">
        <v>368.11572116073512</v>
      </c>
      <c r="Y19" s="44">
        <v>-595.86835685410188</v>
      </c>
      <c r="Z19" s="44">
        <v>-636.72129750651584</v>
      </c>
      <c r="AA19" s="44">
        <v>272.51399058494644</v>
      </c>
      <c r="AB19" s="44">
        <v>683.51001973717212</v>
      </c>
      <c r="AC19" s="44">
        <v>541.90330277998873</v>
      </c>
      <c r="AD19" s="44">
        <v>-265.10169615000268</v>
      </c>
      <c r="AE19" s="44">
        <v>-206.10887717998048</v>
      </c>
      <c r="AF19" s="44">
        <v>-563.20219743135749</v>
      </c>
      <c r="AG19" s="44">
        <v>138.27873429109968</v>
      </c>
      <c r="AH19" s="44">
        <v>611.75902303003386</v>
      </c>
      <c r="AI19" s="44">
        <v>1492.0617113888147</v>
      </c>
      <c r="AJ19" s="44">
        <v>2559.1424250200034</v>
      </c>
      <c r="AK19" s="44">
        <v>809.54921139000726</v>
      </c>
      <c r="AL19" s="43">
        <v>-646.06774362000579</v>
      </c>
      <c r="AM19" s="44">
        <v>-1436.4130640300064</v>
      </c>
      <c r="AN19" s="44">
        <v>-1697.1594814699929</v>
      </c>
      <c r="AO19" s="75">
        <f t="shared" si="0"/>
        <v>-0.18152606932467971</v>
      </c>
      <c r="AP19" s="67"/>
      <c r="AR19" s="71"/>
    </row>
    <row r="20" spans="1:44" s="3" customFormat="1" ht="22.5" customHeight="1">
      <c r="A20" s="47" t="s">
        <v>149</v>
      </c>
      <c r="B20" s="46" t="s">
        <v>150</v>
      </c>
      <c r="C20" s="52"/>
      <c r="D20" s="44">
        <v>-104.3895502492087</v>
      </c>
      <c r="E20" s="44">
        <v>-124.52906269551841</v>
      </c>
      <c r="F20" s="44">
        <v>-28.255883889963116</v>
      </c>
      <c r="G20" s="44">
        <v>243.74048940344437</v>
      </c>
      <c r="H20" s="44">
        <v>-6.3992299517485662</v>
      </c>
      <c r="I20" s="44">
        <v>-209.56213612883585</v>
      </c>
      <c r="J20" s="44">
        <v>-100.01895868042993</v>
      </c>
      <c r="K20" s="44">
        <v>126.33860400000049</v>
      </c>
      <c r="L20" s="44">
        <v>-82.021899999997913</v>
      </c>
      <c r="M20" s="44">
        <v>-322.96688680000261</v>
      </c>
      <c r="N20" s="44">
        <v>70.21409827000025</v>
      </c>
      <c r="O20" s="44">
        <v>-0.23595960999773524</v>
      </c>
      <c r="P20" s="44">
        <v>-49.386770599998272</v>
      </c>
      <c r="Q20" s="44">
        <v>-305.95411366999724</v>
      </c>
      <c r="R20" s="44">
        <v>-789.7659129800013</v>
      </c>
      <c r="S20" s="44">
        <v>-223.70777384000212</v>
      </c>
      <c r="T20" s="44">
        <v>399.72956302999955</v>
      </c>
      <c r="U20" s="44">
        <v>514.11095433000082</v>
      </c>
      <c r="V20" s="44">
        <v>171.42467385999771</v>
      </c>
      <c r="W20" s="44">
        <v>490.94995243999801</v>
      </c>
      <c r="X20" s="44">
        <v>178.66007702000206</v>
      </c>
      <c r="Y20" s="44">
        <v>-755.31870579999668</v>
      </c>
      <c r="Z20" s="44">
        <v>-471.60922110999672</v>
      </c>
      <c r="AA20" s="44">
        <v>224.51187489999938</v>
      </c>
      <c r="AB20" s="44">
        <v>587.669538929993</v>
      </c>
      <c r="AC20" s="44">
        <v>915.88460633999057</v>
      </c>
      <c r="AD20" s="44">
        <v>-141.17999115000566</v>
      </c>
      <c r="AE20" s="44">
        <v>295.87199582001995</v>
      </c>
      <c r="AF20" s="44">
        <v>-606.8725584313579</v>
      </c>
      <c r="AG20" s="44">
        <v>197.33705929109783</v>
      </c>
      <c r="AH20" s="44">
        <v>931.45902303003459</v>
      </c>
      <c r="AI20" s="44">
        <v>1071.4617113888125</v>
      </c>
      <c r="AJ20" s="44">
        <v>1731.9424250199991</v>
      </c>
      <c r="AK20" s="44">
        <v>961.94921139000871</v>
      </c>
      <c r="AL20" s="43">
        <v>-318.58774362000986</v>
      </c>
      <c r="AM20" s="44">
        <v>-3427.2130640300093</v>
      </c>
      <c r="AN20" s="44">
        <v>-1241.1394814699888</v>
      </c>
      <c r="AO20" s="75">
        <f t="shared" si="0"/>
        <v>0.6378575074610181</v>
      </c>
      <c r="AP20" s="67"/>
      <c r="AR20" s="71"/>
    </row>
    <row r="21" spans="1:44" s="3" customFormat="1">
      <c r="A21" s="51" t="s">
        <v>71</v>
      </c>
      <c r="B21" s="51" t="s">
        <v>70</v>
      </c>
      <c r="C21" s="50"/>
      <c r="D21" s="49" t="s">
        <v>168</v>
      </c>
      <c r="E21" s="49" t="s">
        <v>168</v>
      </c>
      <c r="F21" s="49" t="s">
        <v>168</v>
      </c>
      <c r="G21" s="49" t="s">
        <v>168</v>
      </c>
      <c r="H21" s="49" t="s">
        <v>168</v>
      </c>
      <c r="I21" s="49" t="s">
        <v>168</v>
      </c>
      <c r="J21" s="49" t="s">
        <v>168</v>
      </c>
      <c r="K21" s="49" t="s">
        <v>168</v>
      </c>
      <c r="L21" s="49" t="s">
        <v>168</v>
      </c>
      <c r="M21" s="49">
        <v>305.63855218180902</v>
      </c>
      <c r="N21" s="49">
        <v>314.73198740999879</v>
      </c>
      <c r="O21" s="49">
        <v>215.53159386999769</v>
      </c>
      <c r="P21" s="49">
        <v>177.60399809999788</v>
      </c>
      <c r="Q21" s="49">
        <v>201.54807917999943</v>
      </c>
      <c r="R21" s="49">
        <v>112.26648654000023</v>
      </c>
      <c r="S21" s="49">
        <v>132.57683261000102</v>
      </c>
      <c r="T21" s="49">
        <v>319.79747857000092</v>
      </c>
      <c r="U21" s="49">
        <v>317.82459104999646</v>
      </c>
      <c r="V21" s="49">
        <v>229.81199058000362</v>
      </c>
      <c r="W21" s="49">
        <v>303.3159972600007</v>
      </c>
      <c r="X21" s="49">
        <v>302.52165128999582</v>
      </c>
      <c r="Y21" s="49">
        <v>27.100678919999837</v>
      </c>
      <c r="Z21" s="49">
        <v>-40.762983250002634</v>
      </c>
      <c r="AA21" s="49">
        <v>273.17772565999928</v>
      </c>
      <c r="AB21" s="49">
        <v>410.01851956000553</v>
      </c>
      <c r="AC21" s="49">
        <v>1676.3800656900112</v>
      </c>
      <c r="AD21" s="49">
        <v>-3.9198020399956306</v>
      </c>
      <c r="AE21" s="49">
        <v>-39.467993510018914</v>
      </c>
      <c r="AF21" s="49">
        <v>396.48689205135594</v>
      </c>
      <c r="AG21" s="49">
        <v>-10.941051091098451</v>
      </c>
      <c r="AH21" s="49">
        <v>433.94061623996168</v>
      </c>
      <c r="AI21" s="49">
        <v>-154.01680763880938</v>
      </c>
      <c r="AJ21" s="49">
        <v>-316.27200986000821</v>
      </c>
      <c r="AK21" s="49">
        <v>-330.07242831000838</v>
      </c>
      <c r="AL21" s="48">
        <v>-60.814115759989818</v>
      </c>
      <c r="AM21" s="49">
        <v>783.56925928000487</v>
      </c>
      <c r="AN21" s="49">
        <v>665.51941331999524</v>
      </c>
      <c r="AO21" s="73">
        <f t="shared" si="0"/>
        <v>-0.15065655596096461</v>
      </c>
      <c r="AP21" s="67"/>
      <c r="AR21" s="71"/>
    </row>
    <row r="22" spans="1:44" s="3" customFormat="1" ht="22.5" customHeight="1">
      <c r="A22" s="47" t="s">
        <v>151</v>
      </c>
      <c r="B22" s="46" t="s">
        <v>152</v>
      </c>
      <c r="C22" s="45" t="s">
        <v>77</v>
      </c>
      <c r="D22" s="44">
        <v>6508.6503538612396</v>
      </c>
      <c r="E22" s="44">
        <v>6384.1212911657212</v>
      </c>
      <c r="F22" s="44">
        <v>6355.865407275759</v>
      </c>
      <c r="G22" s="44">
        <v>6599.6058966792034</v>
      </c>
      <c r="H22" s="44">
        <v>6593.2066667274566</v>
      </c>
      <c r="I22" s="44">
        <v>6383.6445305986208</v>
      </c>
      <c r="J22" s="44">
        <v>6283.6255719181909</v>
      </c>
      <c r="K22" s="44">
        <v>6409.9641759181923</v>
      </c>
      <c r="L22" s="44">
        <v>6327.9422759181944</v>
      </c>
      <c r="M22" s="44">
        <v>6310.6139413000001</v>
      </c>
      <c r="N22" s="44">
        <v>6695.5600269799997</v>
      </c>
      <c r="O22" s="44">
        <v>6910.8556612400007</v>
      </c>
      <c r="P22" s="44">
        <v>7039.0728887400001</v>
      </c>
      <c r="Q22" s="44">
        <v>6934.6668542500011</v>
      </c>
      <c r="R22" s="44">
        <v>6257.1674278099999</v>
      </c>
      <c r="S22" s="44">
        <v>6166.0364865800002</v>
      </c>
      <c r="T22" s="44">
        <v>6885.5635281800005</v>
      </c>
      <c r="U22" s="44">
        <v>7717.4990735599986</v>
      </c>
      <c r="V22" s="44">
        <v>8118.7357380000003</v>
      </c>
      <c r="W22" s="44">
        <v>8913.0016876999998</v>
      </c>
      <c r="X22" s="44">
        <v>9394.1834160099988</v>
      </c>
      <c r="Y22" s="44">
        <v>8665.9653891300004</v>
      </c>
      <c r="Z22" s="44">
        <v>8153.5931847699994</v>
      </c>
      <c r="AA22" s="44">
        <v>8651.2827853299987</v>
      </c>
      <c r="AB22" s="44">
        <v>9648.9708438199996</v>
      </c>
      <c r="AC22" s="44">
        <v>12241.23551585</v>
      </c>
      <c r="AD22" s="44">
        <v>12096.135722660001</v>
      </c>
      <c r="AE22" s="44">
        <v>12352.539724970002</v>
      </c>
      <c r="AF22" s="44">
        <v>12142.15405859</v>
      </c>
      <c r="AG22" s="44">
        <v>12328.550066790001</v>
      </c>
      <c r="AH22" s="44">
        <v>13693.949706059997</v>
      </c>
      <c r="AI22" s="44">
        <v>14611.394609810002</v>
      </c>
      <c r="AJ22" s="44">
        <v>16027.065024969997</v>
      </c>
      <c r="AK22" s="44">
        <v>16658.941808049996</v>
      </c>
      <c r="AL22" s="43">
        <v>16279.539948670001</v>
      </c>
      <c r="AM22" s="44">
        <v>13635.896143919999</v>
      </c>
      <c r="AN22" s="44">
        <v>13060.276075770002</v>
      </c>
      <c r="AO22" s="75">
        <f>IF(ABS((AN22-AM22)/ABS(AM22))&gt;1000%,"–",(AN22-AM22)/ABS(AM22))</f>
        <v>-4.2213585530031801E-2</v>
      </c>
      <c r="AP22" s="67"/>
      <c r="AR22" s="71"/>
    </row>
    <row r="23" spans="1:44" s="3" customFormat="1" ht="15" thickBot="1">
      <c r="A23" s="42" t="s">
        <v>103</v>
      </c>
      <c r="B23" s="41" t="s">
        <v>102</v>
      </c>
      <c r="C23" s="40"/>
      <c r="D23" s="39">
        <v>0.21472624905960069</v>
      </c>
      <c r="E23" s="39">
        <v>0.21073146712734978</v>
      </c>
      <c r="F23" s="39">
        <v>0.20329827518240456</v>
      </c>
      <c r="G23" s="39">
        <v>0.231299279741706</v>
      </c>
      <c r="H23" s="39">
        <v>0.20895678609541279</v>
      </c>
      <c r="I23" s="39">
        <v>0.19699095564963653</v>
      </c>
      <c r="J23" s="39">
        <v>0.18365419251377049</v>
      </c>
      <c r="K23" s="39">
        <v>0.18530246484407664</v>
      </c>
      <c r="L23" s="39">
        <v>0.18936345667058227</v>
      </c>
      <c r="M23" s="39">
        <v>0.13668405427644792</v>
      </c>
      <c r="N23" s="39">
        <v>0.16981030160690538</v>
      </c>
      <c r="O23" s="39">
        <v>0.19513057209464443</v>
      </c>
      <c r="P23" s="39">
        <v>0.20318654337713804</v>
      </c>
      <c r="Q23" s="39">
        <v>0.18140531662437981</v>
      </c>
      <c r="R23" s="39">
        <v>0.17993394454196776</v>
      </c>
      <c r="S23" s="39">
        <v>0.18841811354185745</v>
      </c>
      <c r="T23" s="39">
        <v>0.18541519988444347</v>
      </c>
      <c r="U23" s="39">
        <v>0.18020006952898385</v>
      </c>
      <c r="V23" s="39">
        <v>0.17308637188170561</v>
      </c>
      <c r="W23" s="39">
        <v>0.17507871540677808</v>
      </c>
      <c r="X23" s="39">
        <v>0.17337273893612279</v>
      </c>
      <c r="Y23" s="39">
        <v>0.16595448340277</v>
      </c>
      <c r="Z23" s="39">
        <v>0.16670804546041507</v>
      </c>
      <c r="AA23" s="39">
        <v>0.17907324248727638</v>
      </c>
      <c r="AB23" s="39">
        <v>0.17624581381185786</v>
      </c>
      <c r="AC23" s="39">
        <v>0.17455260181083679</v>
      </c>
      <c r="AD23" s="39">
        <v>0.16500310234291932</v>
      </c>
      <c r="AE23" s="39">
        <v>0.16073792425067351</v>
      </c>
      <c r="AF23" s="39">
        <v>0.15606069897140423</v>
      </c>
      <c r="AG23" s="39">
        <v>0.15697044611627498</v>
      </c>
      <c r="AH23" s="39">
        <v>0.15774197657790814</v>
      </c>
      <c r="AI23" s="39">
        <v>0.16314407983262252</v>
      </c>
      <c r="AJ23" s="39">
        <v>0.16578123227140759</v>
      </c>
      <c r="AK23" s="39">
        <v>0.171764850931931</v>
      </c>
      <c r="AL23" s="38">
        <v>0.16399811029689484</v>
      </c>
      <c r="AM23" s="39">
        <v>0.15411555830285747</v>
      </c>
      <c r="AN23" s="39">
        <v>0.16006142896653147</v>
      </c>
      <c r="AO23" s="76"/>
    </row>
    <row r="25" spans="1:44">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row>
    <row r="26" spans="1:44">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row>
    <row r="27" spans="1:44">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row>
    <row r="28" spans="1:44">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row>
    <row r="29" spans="1:44">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row>
    <row r="30" spans="1:44">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row>
    <row r="31" spans="1:44">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row>
    <row r="49" spans="1:17">
      <c r="Q49" s="19"/>
    </row>
    <row r="50" spans="1:17" ht="54">
      <c r="A50" s="77" t="s">
        <v>153</v>
      </c>
      <c r="B50" s="77" t="s">
        <v>154</v>
      </c>
      <c r="C50" s="20"/>
      <c r="Q50" s="19"/>
    </row>
    <row r="51" spans="1:17">
      <c r="Q51" s="19"/>
    </row>
    <row r="52" spans="1:17">
      <c r="Q52" s="19"/>
    </row>
    <row r="53" spans="1:17">
      <c r="Q53" s="19"/>
    </row>
    <row r="54" spans="1:17">
      <c r="Q54" s="19"/>
    </row>
    <row r="55" spans="1:17">
      <c r="Q55" s="19"/>
    </row>
    <row r="56" spans="1:17">
      <c r="Q56" s="19"/>
    </row>
    <row r="57" spans="1:17">
      <c r="Q57" s="19"/>
    </row>
    <row r="58" spans="1:17">
      <c r="Q58" s="19"/>
    </row>
    <row r="59" spans="1:17">
      <c r="Q59" s="19"/>
    </row>
    <row r="60" spans="1:17">
      <c r="Q60" s="19"/>
    </row>
    <row r="109" spans="1:40" ht="23.25">
      <c r="A109" s="18" t="s">
        <v>99</v>
      </c>
    </row>
    <row r="110" spans="1:40">
      <c r="A110" s="17"/>
    </row>
    <row r="111" spans="1:40">
      <c r="A111" s="16"/>
    </row>
    <row r="112" spans="1:40" ht="15">
      <c r="A112" s="15"/>
      <c r="D112" s="13">
        <v>1987</v>
      </c>
      <c r="E112" s="13">
        <v>1988</v>
      </c>
      <c r="F112" s="13">
        <v>1989</v>
      </c>
      <c r="G112" s="14">
        <v>1990</v>
      </c>
      <c r="H112" s="14">
        <v>1991</v>
      </c>
      <c r="I112" s="14">
        <v>1992</v>
      </c>
      <c r="J112" s="14">
        <v>1993</v>
      </c>
      <c r="K112" s="14">
        <v>1994</v>
      </c>
      <c r="L112" s="14">
        <v>1995</v>
      </c>
      <c r="M112" s="14">
        <v>1996</v>
      </c>
      <c r="N112" s="14">
        <v>1997</v>
      </c>
      <c r="O112" s="14">
        <v>1998</v>
      </c>
      <c r="P112" s="14">
        <v>1999</v>
      </c>
      <c r="Q112" s="14">
        <v>2000</v>
      </c>
      <c r="R112" s="14">
        <v>2001</v>
      </c>
      <c r="S112" s="14">
        <v>2002</v>
      </c>
      <c r="T112" s="14">
        <v>2003</v>
      </c>
      <c r="U112" s="14">
        <v>2004</v>
      </c>
      <c r="V112" s="14">
        <v>2005</v>
      </c>
      <c r="W112" s="14">
        <v>2006</v>
      </c>
      <c r="X112" s="14">
        <v>2007</v>
      </c>
      <c r="Y112" s="14">
        <v>2008</v>
      </c>
      <c r="Z112" s="14">
        <v>2009</v>
      </c>
      <c r="AA112" s="14">
        <v>2010</v>
      </c>
      <c r="AB112" s="14">
        <v>2011</v>
      </c>
      <c r="AC112" s="14">
        <v>2012</v>
      </c>
      <c r="AD112" s="14">
        <v>2013</v>
      </c>
      <c r="AE112" s="14">
        <v>2014</v>
      </c>
      <c r="AF112" s="14">
        <v>2015</v>
      </c>
      <c r="AG112" s="14">
        <v>2016</v>
      </c>
      <c r="AH112" s="14">
        <v>2017</v>
      </c>
      <c r="AI112" s="14">
        <v>2018</v>
      </c>
      <c r="AJ112" s="14">
        <v>2019</v>
      </c>
      <c r="AK112" s="13">
        <v>2020</v>
      </c>
      <c r="AL112" s="13">
        <v>2021</v>
      </c>
      <c r="AM112" s="13">
        <v>2022</v>
      </c>
      <c r="AN112" s="13">
        <v>2023</v>
      </c>
    </row>
    <row r="113" spans="1:40" ht="25.5">
      <c r="A113" s="9" t="s">
        <v>155</v>
      </c>
      <c r="B113" s="8"/>
      <c r="C113" s="8"/>
      <c r="D113" s="4">
        <v>6716.2996128790592</v>
      </c>
      <c r="E113" s="4">
        <v>7081.7558870613275</v>
      </c>
      <c r="F113" s="4">
        <v>7702.4048833491688</v>
      </c>
      <c r="G113" s="4">
        <v>8613.3731236331132</v>
      </c>
      <c r="H113" s="4">
        <v>9292.8153890591711</v>
      </c>
      <c r="I113" s="4">
        <v>9911.7197949367073</v>
      </c>
      <c r="J113" s="4">
        <v>10774.113412951967</v>
      </c>
      <c r="K113" s="4">
        <v>10674.916603999998</v>
      </c>
      <c r="L113" s="4">
        <v>10877.576100000002</v>
      </c>
      <c r="M113" s="4">
        <v>11438.195387539998</v>
      </c>
      <c r="N113" s="4">
        <v>12414.950542249999</v>
      </c>
      <c r="O113" s="4">
        <v>13044.391320350001</v>
      </c>
      <c r="P113" s="4">
        <v>13398.970490580003</v>
      </c>
      <c r="Q113" s="4">
        <v>13897.767921860002</v>
      </c>
      <c r="R113" s="4">
        <v>14138.137863249998</v>
      </c>
      <c r="S113" s="4">
        <v>15349.380176369998</v>
      </c>
      <c r="T113" s="4">
        <v>17021.350410300001</v>
      </c>
      <c r="U113" s="4">
        <v>18124.426891470001</v>
      </c>
      <c r="V113" s="4">
        <v>18682.674039580001</v>
      </c>
      <c r="W113" s="4">
        <v>19409.604301110001</v>
      </c>
      <c r="X113" s="4">
        <v>19909.089671549998</v>
      </c>
      <c r="Y113" s="4">
        <v>19766.529537820003</v>
      </c>
      <c r="Z113" s="4">
        <v>20840.763859729999</v>
      </c>
      <c r="AA113" s="4">
        <v>22424.189636710002</v>
      </c>
      <c r="AB113" s="4">
        <v>23642.709613229999</v>
      </c>
      <c r="AC113" s="4">
        <v>24967.873739620009</v>
      </c>
      <c r="AD113" s="4">
        <v>25240.795404839999</v>
      </c>
      <c r="AE113" s="4">
        <v>26451.292800580006</v>
      </c>
      <c r="AF113" s="4">
        <v>27185.973545088644</v>
      </c>
      <c r="AG113" s="4">
        <v>28791.360883911104</v>
      </c>
      <c r="AH113" s="4">
        <v>30477.687425830034</v>
      </c>
      <c r="AI113" s="4">
        <v>31116.216357458812</v>
      </c>
      <c r="AJ113" s="4">
        <v>32836.787919459995</v>
      </c>
      <c r="AK113" s="4">
        <v>32553.362092249998</v>
      </c>
      <c r="AL113" s="4">
        <v>32767.503859489996</v>
      </c>
      <c r="AM113" s="4">
        <v>31160.539184350004</v>
      </c>
      <c r="AN113" s="4">
        <v>35739.158633060011</v>
      </c>
    </row>
    <row r="114" spans="1:40">
      <c r="A114" s="9" t="s">
        <v>156</v>
      </c>
      <c r="B114" s="8"/>
      <c r="C114" s="8"/>
      <c r="D114" s="4">
        <v>6820.6891631282679</v>
      </c>
      <c r="E114" s="4">
        <v>7206.2849497568459</v>
      </c>
      <c r="F114" s="4">
        <v>7730.6607672391319</v>
      </c>
      <c r="G114" s="4">
        <v>8369.6326342296688</v>
      </c>
      <c r="H114" s="4">
        <v>9299.2146190109197</v>
      </c>
      <c r="I114" s="4">
        <v>10121.281931065543</v>
      </c>
      <c r="J114" s="4">
        <v>10874.132371632397</v>
      </c>
      <c r="K114" s="4">
        <v>10548.577999999998</v>
      </c>
      <c r="L114" s="4">
        <v>10959.598</v>
      </c>
      <c r="M114" s="4">
        <v>11761.16227434</v>
      </c>
      <c r="N114" s="4">
        <v>12344.736443979999</v>
      </c>
      <c r="O114" s="4">
        <v>13044.627279959999</v>
      </c>
      <c r="P114" s="4">
        <v>13448.357261180001</v>
      </c>
      <c r="Q114" s="4">
        <v>14203.72203553</v>
      </c>
      <c r="R114" s="4">
        <v>14927.903776229999</v>
      </c>
      <c r="S114" s="4">
        <v>15573.08795021</v>
      </c>
      <c r="T114" s="4">
        <v>16621.620847270002</v>
      </c>
      <c r="U114" s="4">
        <v>17610.31593714</v>
      </c>
      <c r="V114" s="4">
        <v>18511.249365720003</v>
      </c>
      <c r="W114" s="4">
        <v>18918.654348670003</v>
      </c>
      <c r="X114" s="4">
        <v>19730.429594529996</v>
      </c>
      <c r="Y114" s="4">
        <v>20521.848243619999</v>
      </c>
      <c r="Z114" s="4">
        <v>21312.373080839996</v>
      </c>
      <c r="AA114" s="4">
        <v>22199.677761810002</v>
      </c>
      <c r="AB114" s="4">
        <v>23055.040074300006</v>
      </c>
      <c r="AC114" s="4">
        <v>24051.989133280018</v>
      </c>
      <c r="AD114" s="4">
        <v>25381.975395990004</v>
      </c>
      <c r="AE114" s="4">
        <v>26155.420804759986</v>
      </c>
      <c r="AF114" s="4">
        <v>27792.846103520002</v>
      </c>
      <c r="AG114" s="4">
        <v>28594.023824620006</v>
      </c>
      <c r="AH114" s="4">
        <v>29546.228402799999</v>
      </c>
      <c r="AI114" s="4">
        <v>30044.75464607</v>
      </c>
      <c r="AJ114" s="4">
        <v>31104.845494439996</v>
      </c>
      <c r="AK114" s="4">
        <v>31591.412880859989</v>
      </c>
      <c r="AL114" s="4">
        <v>33086.091603110006</v>
      </c>
      <c r="AM114" s="4">
        <v>34587.752248380013</v>
      </c>
      <c r="AN114" s="4">
        <v>36980.29811453</v>
      </c>
    </row>
    <row r="115" spans="1:40">
      <c r="A115" s="9" t="s">
        <v>157</v>
      </c>
      <c r="B115" s="12"/>
      <c r="C115" s="12"/>
      <c r="D115" s="4">
        <v>-104.3895502492087</v>
      </c>
      <c r="E115" s="4">
        <v>-124.52906269551841</v>
      </c>
      <c r="F115" s="4">
        <v>-28.255883889963116</v>
      </c>
      <c r="G115" s="4">
        <v>243.74048940344437</v>
      </c>
      <c r="H115" s="4">
        <v>-6.3992299517485662</v>
      </c>
      <c r="I115" s="4">
        <v>-209.56213612883585</v>
      </c>
      <c r="J115" s="4">
        <v>-100.01895868042993</v>
      </c>
      <c r="K115" s="4">
        <v>126.33860400000049</v>
      </c>
      <c r="L115" s="4">
        <v>-82.021899999997913</v>
      </c>
      <c r="M115" s="4">
        <v>-322.96688680000261</v>
      </c>
      <c r="N115" s="4">
        <v>70.21409827000025</v>
      </c>
      <c r="O115" s="4">
        <v>-0.23595960999773524</v>
      </c>
      <c r="P115" s="4">
        <v>-49.386770599998272</v>
      </c>
      <c r="Q115" s="4">
        <v>-305.95411366999724</v>
      </c>
      <c r="R115" s="4">
        <v>-789.7659129800013</v>
      </c>
      <c r="S115" s="4">
        <v>-223.70777384000212</v>
      </c>
      <c r="T115" s="4">
        <v>399.72956302999955</v>
      </c>
      <c r="U115" s="4">
        <v>514.11095433000082</v>
      </c>
      <c r="V115" s="4">
        <v>171.42467385999771</v>
      </c>
      <c r="W115" s="4">
        <v>490.94995243999801</v>
      </c>
      <c r="X115" s="4">
        <v>178.66007702000206</v>
      </c>
      <c r="Y115" s="4">
        <v>-755.31870579999668</v>
      </c>
      <c r="Z115" s="4">
        <v>-471.60922110999672</v>
      </c>
      <c r="AA115" s="4">
        <v>224.51187489999938</v>
      </c>
      <c r="AB115" s="4">
        <v>587.669538929993</v>
      </c>
      <c r="AC115" s="4">
        <v>915.88460633999057</v>
      </c>
      <c r="AD115" s="4">
        <v>-141.17999115000566</v>
      </c>
      <c r="AE115" s="4">
        <v>295.87199582001995</v>
      </c>
      <c r="AF115" s="4">
        <v>-606.8725584313579</v>
      </c>
      <c r="AG115" s="4">
        <v>197.33705929109783</v>
      </c>
      <c r="AH115" s="4">
        <v>931.45902303003459</v>
      </c>
      <c r="AI115" s="4">
        <v>1071.4617113888125</v>
      </c>
      <c r="AJ115" s="4">
        <v>1731.9424250199991</v>
      </c>
      <c r="AK115" s="4">
        <v>961.94921139000871</v>
      </c>
      <c r="AL115" s="4">
        <v>-318.58774362000986</v>
      </c>
      <c r="AM115" s="4">
        <v>-3427.2130640300093</v>
      </c>
      <c r="AN115" s="4">
        <v>-1241.1394814699888</v>
      </c>
    </row>
    <row r="116" spans="1:40">
      <c r="A116" s="9" t="s">
        <v>158</v>
      </c>
      <c r="B116" s="12"/>
      <c r="C116" s="12"/>
      <c r="D116" s="4">
        <v>6508.6503538612396</v>
      </c>
      <c r="E116" s="4">
        <v>6384.1212911657212</v>
      </c>
      <c r="F116" s="4">
        <v>6355.865407275759</v>
      </c>
      <c r="G116" s="4">
        <v>6599.6058966792034</v>
      </c>
      <c r="H116" s="4">
        <v>6593.2066667274566</v>
      </c>
      <c r="I116" s="4">
        <v>6383.6445305986208</v>
      </c>
      <c r="J116" s="4">
        <v>6283.6255719181909</v>
      </c>
      <c r="K116" s="4">
        <v>6409.9641759181923</v>
      </c>
      <c r="L116" s="4">
        <v>6327.9422759181944</v>
      </c>
      <c r="M116" s="4">
        <v>6310.6139413000001</v>
      </c>
      <c r="N116" s="4">
        <v>6695.5600269799997</v>
      </c>
      <c r="O116" s="4">
        <v>6910.8556612400007</v>
      </c>
      <c r="P116" s="4">
        <v>7039.0728887400001</v>
      </c>
      <c r="Q116" s="4">
        <v>6934.6668542500011</v>
      </c>
      <c r="R116" s="4">
        <v>6257.1674278099999</v>
      </c>
      <c r="S116" s="4">
        <v>6166.0364865800002</v>
      </c>
      <c r="T116" s="4">
        <v>6885.5635281800005</v>
      </c>
      <c r="U116" s="4">
        <v>7717.4990735599986</v>
      </c>
      <c r="V116" s="4">
        <v>8118.7357380000003</v>
      </c>
      <c r="W116" s="4">
        <v>8913.0016876999998</v>
      </c>
      <c r="X116" s="4">
        <v>9394.1834160099988</v>
      </c>
      <c r="Y116" s="4">
        <v>8665.9653891300004</v>
      </c>
      <c r="Z116" s="4">
        <v>8153.5931847699994</v>
      </c>
      <c r="AA116" s="4">
        <v>8651.2827853299987</v>
      </c>
      <c r="AB116" s="4">
        <v>9648.9708438199996</v>
      </c>
      <c r="AC116" s="4">
        <v>12241.23551585</v>
      </c>
      <c r="AD116" s="4">
        <v>12096.135722660001</v>
      </c>
      <c r="AE116" s="4">
        <v>12352.539724970002</v>
      </c>
      <c r="AF116" s="4">
        <v>12142.15405859</v>
      </c>
      <c r="AG116" s="4">
        <v>12328.550066790001</v>
      </c>
      <c r="AH116" s="4">
        <v>13693.949706059997</v>
      </c>
      <c r="AI116" s="4">
        <v>14611.394609810002</v>
      </c>
      <c r="AJ116" s="4">
        <v>16027.065024969997</v>
      </c>
      <c r="AK116" s="4">
        <v>16658.941808049996</v>
      </c>
      <c r="AL116" s="4">
        <v>16279.539948670001</v>
      </c>
      <c r="AM116" s="4">
        <v>13635.896143919999</v>
      </c>
      <c r="AN116" s="4">
        <v>13060.276075770002</v>
      </c>
    </row>
    <row r="117" spans="1:40" ht="25.5">
      <c r="A117" s="9" t="s">
        <v>159</v>
      </c>
      <c r="B117" s="12"/>
      <c r="C117" s="12"/>
      <c r="D117" s="4">
        <v>6560.6280782644217</v>
      </c>
      <c r="E117" s="4">
        <v>6917.2610761104588</v>
      </c>
      <c r="F117" s="4">
        <v>7530.9021447390633</v>
      </c>
      <c r="G117" s="4">
        <v>8412.9884385049863</v>
      </c>
      <c r="H117" s="4">
        <v>9053.1316420362546</v>
      </c>
      <c r="I117" s="4">
        <v>9656.2090593204084</v>
      </c>
      <c r="J117" s="4">
        <v>10539.202841939308</v>
      </c>
      <c r="K117" s="4">
        <v>10489.518249015251</v>
      </c>
      <c r="L117" s="4">
        <v>10636.416677159765</v>
      </c>
      <c r="M117" s="4">
        <v>11128.829216561999</v>
      </c>
      <c r="N117" s="4">
        <v>12041.275532277654</v>
      </c>
      <c r="O117" s="4">
        <v>12718.718247090173</v>
      </c>
      <c r="P117" s="4">
        <v>13117.681479888824</v>
      </c>
      <c r="Q117" s="4">
        <v>13511.229296843841</v>
      </c>
      <c r="R117" s="4">
        <v>14049.731113613158</v>
      </c>
      <c r="S117" s="4">
        <v>15497.63383593047</v>
      </c>
      <c r="T117" s="4">
        <v>16815.132263772604</v>
      </c>
      <c r="U117" s="4">
        <v>17992.103331498551</v>
      </c>
      <c r="V117" s="4">
        <v>18464.247987517436</v>
      </c>
      <c r="W117" s="4">
        <v>19197.583755552794</v>
      </c>
      <c r="X117" s="4">
        <v>19755.202962567277</v>
      </c>
      <c r="Y117" s="4">
        <v>19897.135280526865</v>
      </c>
      <c r="Z117" s="4">
        <v>20384.062921134711</v>
      </c>
      <c r="AA117" s="4">
        <v>22153.415216746165</v>
      </c>
      <c r="AB117" s="4">
        <v>23542.994641151032</v>
      </c>
      <c r="AC117" s="4">
        <v>24357.863118120007</v>
      </c>
      <c r="AD117" s="4">
        <v>24867.730905140001</v>
      </c>
      <c r="AE117" s="4">
        <v>25717.056731950004</v>
      </c>
      <c r="AF117" s="4">
        <v>27031.907308988644</v>
      </c>
      <c r="AG117" s="4">
        <v>28522.172466531105</v>
      </c>
      <c r="AH117" s="4">
        <v>29983.055753680033</v>
      </c>
      <c r="AI117" s="4">
        <v>31333.984881068813</v>
      </c>
      <c r="AJ117" s="4">
        <v>31845.171919409997</v>
      </c>
      <c r="AK117" s="4">
        <v>32200.627911279997</v>
      </c>
      <c r="AL117" s="4">
        <v>32218.375563349997</v>
      </c>
      <c r="AM117" s="4">
        <v>32863.777404420005</v>
      </c>
      <c r="AN117" s="4">
        <v>35078.75876347001</v>
      </c>
    </row>
    <row r="118" spans="1:40">
      <c r="A118" s="10"/>
    </row>
    <row r="119" spans="1:40">
      <c r="A119" s="11" t="s">
        <v>98</v>
      </c>
    </row>
    <row r="120" spans="1:40">
      <c r="A120" s="10"/>
      <c r="E120" s="6"/>
      <c r="F120" s="6"/>
    </row>
    <row r="121" spans="1:40" ht="25.5">
      <c r="A121" s="9" t="s">
        <v>155</v>
      </c>
      <c r="B121" s="8"/>
      <c r="C121" s="8"/>
      <c r="E121" s="6">
        <f t="shared" ref="E121:AL121" si="1">(E113-D113)/ABS(D113)</f>
        <v>5.4413336993107894E-2</v>
      </c>
      <c r="F121" s="6">
        <f t="shared" si="1"/>
        <v>8.7640552171784653E-2</v>
      </c>
      <c r="G121" s="7">
        <f t="shared" si="1"/>
        <v>0.11827062509441026</v>
      </c>
      <c r="H121" s="7">
        <f t="shared" si="1"/>
        <v>7.8882251549259458E-2</v>
      </c>
      <c r="I121" s="7">
        <f t="shared" si="1"/>
        <v>6.6600312173014736E-2</v>
      </c>
      <c r="J121" s="7">
        <f t="shared" si="1"/>
        <v>8.7007465491084984E-2</v>
      </c>
      <c r="K121" s="7">
        <f t="shared" si="1"/>
        <v>-9.2069579324012395E-3</v>
      </c>
      <c r="L121" s="7">
        <f t="shared" si="1"/>
        <v>1.8984644425612218E-2</v>
      </c>
      <c r="M121" s="7">
        <f t="shared" si="1"/>
        <v>5.1538990156087768E-2</v>
      </c>
      <c r="N121" s="7">
        <f t="shared" si="1"/>
        <v>8.5394165916593157E-2</v>
      </c>
      <c r="O121" s="7">
        <f t="shared" si="1"/>
        <v>5.0700224375273856E-2</v>
      </c>
      <c r="P121" s="7">
        <f t="shared" si="1"/>
        <v>2.7182500242601375E-2</v>
      </c>
      <c r="Q121" s="7">
        <f t="shared" si="1"/>
        <v>3.7226548982302314E-2</v>
      </c>
      <c r="R121" s="7">
        <f t="shared" si="1"/>
        <v>1.7295578882988428E-2</v>
      </c>
      <c r="S121" s="7">
        <f t="shared" si="1"/>
        <v>8.5671983456070619E-2</v>
      </c>
      <c r="T121" s="7">
        <f t="shared" si="1"/>
        <v>0.10892754070317197</v>
      </c>
      <c r="U121" s="7">
        <f t="shared" si="1"/>
        <v>6.4805462233037792E-2</v>
      </c>
      <c r="V121" s="7">
        <f t="shared" si="1"/>
        <v>3.0800816569418316E-2</v>
      </c>
      <c r="W121" s="7">
        <f t="shared" si="1"/>
        <v>3.8909326362487999E-2</v>
      </c>
      <c r="X121" s="7">
        <f t="shared" si="1"/>
        <v>2.5733928558833774E-2</v>
      </c>
      <c r="Y121" s="7">
        <f t="shared" si="1"/>
        <v>-7.1605551073343991E-3</v>
      </c>
      <c r="Z121" s="7">
        <f t="shared" si="1"/>
        <v>5.4346126863323477E-2</v>
      </c>
      <c r="AA121" s="7">
        <f t="shared" si="1"/>
        <v>7.5977338817201895E-2</v>
      </c>
      <c r="AB121" s="7">
        <f t="shared" si="1"/>
        <v>5.4339532275681141E-2</v>
      </c>
      <c r="AC121" s="7">
        <f t="shared" si="1"/>
        <v>5.6049587719356551E-2</v>
      </c>
      <c r="AD121" s="7">
        <f t="shared" si="1"/>
        <v>1.0930913383581693E-2</v>
      </c>
      <c r="AE121" s="7">
        <f t="shared" si="1"/>
        <v>4.7957973444366593E-2</v>
      </c>
      <c r="AF121" s="7">
        <f t="shared" si="1"/>
        <v>2.7774852066683422E-2</v>
      </c>
      <c r="AG121" s="7">
        <f t="shared" si="1"/>
        <v>5.9052045208529448E-2</v>
      </c>
      <c r="AH121" s="7">
        <f t="shared" si="1"/>
        <v>5.8570574302420908E-2</v>
      </c>
      <c r="AI121" s="7">
        <f t="shared" si="1"/>
        <v>2.0950701498684599E-2</v>
      </c>
      <c r="AJ121" s="7">
        <f t="shared" si="1"/>
        <v>5.5295012164573415E-2</v>
      </c>
      <c r="AK121" s="6">
        <f t="shared" si="1"/>
        <v>-8.6313505421165681E-3</v>
      </c>
      <c r="AL121" s="6">
        <f t="shared" si="1"/>
        <v>6.5781766759808605E-3</v>
      </c>
      <c r="AM121" s="6">
        <f t="shared" ref="AM121:AN121" si="2">(AM113-AL113)/ABS(AL113)</f>
        <v>-4.90414125540597E-2</v>
      </c>
      <c r="AN121" s="6">
        <f t="shared" si="2"/>
        <v>0.14693646414852676</v>
      </c>
    </row>
    <row r="122" spans="1:40" ht="25.5">
      <c r="A122" s="9" t="s">
        <v>155</v>
      </c>
      <c r="B122" s="8"/>
      <c r="C122" s="8"/>
      <c r="E122" s="6">
        <f t="shared" ref="E122:AL122" si="3">(E114-D114)/ABS(D114)</f>
        <v>5.6533258942960955E-2</v>
      </c>
      <c r="F122" s="6">
        <f t="shared" si="3"/>
        <v>7.2766456105788538E-2</v>
      </c>
      <c r="G122" s="7">
        <f t="shared" si="3"/>
        <v>8.265423697006101E-2</v>
      </c>
      <c r="H122" s="7">
        <f t="shared" si="3"/>
        <v>0.11106604380453892</v>
      </c>
      <c r="I122" s="7">
        <f t="shared" si="3"/>
        <v>8.8401800123423746E-2</v>
      </c>
      <c r="J122" s="7">
        <f t="shared" si="3"/>
        <v>7.4382913715317828E-2</v>
      </c>
      <c r="K122" s="7">
        <f t="shared" si="3"/>
        <v>-2.9938422717906251E-2</v>
      </c>
      <c r="L122" s="7">
        <f t="shared" si="3"/>
        <v>3.8964493602834653E-2</v>
      </c>
      <c r="M122" s="7">
        <f t="shared" si="3"/>
        <v>7.3138109111301378E-2</v>
      </c>
      <c r="N122" s="7">
        <f t="shared" si="3"/>
        <v>4.9618749918383095E-2</v>
      </c>
      <c r="O122" s="7">
        <f t="shared" si="3"/>
        <v>5.6695486303501248E-2</v>
      </c>
      <c r="P122" s="7">
        <f t="shared" si="3"/>
        <v>3.0949905471062241E-2</v>
      </c>
      <c r="Q122" s="7">
        <f t="shared" si="3"/>
        <v>5.6167809917604811E-2</v>
      </c>
      <c r="R122" s="7">
        <f t="shared" si="3"/>
        <v>5.0985350099677425E-2</v>
      </c>
      <c r="S122" s="7">
        <f t="shared" si="3"/>
        <v>4.3220011573717396E-2</v>
      </c>
      <c r="T122" s="7">
        <f t="shared" si="3"/>
        <v>6.7329799999354845E-2</v>
      </c>
      <c r="U122" s="7">
        <f t="shared" si="3"/>
        <v>5.9482471592557408E-2</v>
      </c>
      <c r="V122" s="7">
        <f t="shared" si="3"/>
        <v>5.1159413141472529E-2</v>
      </c>
      <c r="W122" s="7">
        <f t="shared" si="3"/>
        <v>2.2008508172573785E-2</v>
      </c>
      <c r="X122" s="7">
        <f t="shared" si="3"/>
        <v>4.2908720192198123E-2</v>
      </c>
      <c r="Y122" s="7">
        <f t="shared" si="3"/>
        <v>4.0111577160459461E-2</v>
      </c>
      <c r="Z122" s="7">
        <f t="shared" si="3"/>
        <v>3.8521132591737277E-2</v>
      </c>
      <c r="AA122" s="7">
        <f t="shared" si="3"/>
        <v>4.1633312142405239E-2</v>
      </c>
      <c r="AB122" s="7">
        <f t="shared" si="3"/>
        <v>3.8530393173610823E-2</v>
      </c>
      <c r="AC122" s="7">
        <f t="shared" si="3"/>
        <v>4.3242130821161927E-2</v>
      </c>
      <c r="AD122" s="7">
        <f t="shared" si="3"/>
        <v>5.5296310643585159E-2</v>
      </c>
      <c r="AE122" s="7">
        <f t="shared" si="3"/>
        <v>3.0472230655939212E-2</v>
      </c>
      <c r="AF122" s="7">
        <f t="shared" si="3"/>
        <v>6.2603668699607512E-2</v>
      </c>
      <c r="AG122" s="7">
        <f t="shared" si="3"/>
        <v>2.8826760602921275E-2</v>
      </c>
      <c r="AH122" s="7">
        <f t="shared" si="3"/>
        <v>3.3300824816412403E-2</v>
      </c>
      <c r="AI122" s="7">
        <f t="shared" si="3"/>
        <v>1.6872753993289934E-2</v>
      </c>
      <c r="AJ122" s="7">
        <f t="shared" si="3"/>
        <v>3.5283724592128161E-2</v>
      </c>
      <c r="AK122" s="6">
        <f t="shared" si="3"/>
        <v>1.5642816374283764E-2</v>
      </c>
      <c r="AL122" s="6">
        <f t="shared" si="3"/>
        <v>4.7312816551980962E-2</v>
      </c>
      <c r="AM122" s="6">
        <f t="shared" ref="AM122:AN122" si="4">(AM114-AL114)/ABS(AL114)</f>
        <v>4.5386462181252467E-2</v>
      </c>
      <c r="AN122" s="6">
        <f t="shared" si="4"/>
        <v>6.9173210475452232E-2</v>
      </c>
    </row>
    <row r="123" spans="1:40">
      <c r="E123" s="6"/>
      <c r="F123" s="6"/>
    </row>
    <row r="127" spans="1:40">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4"/>
    </row>
  </sheetData>
  <pageMargins left="3.937007874015748E-2" right="3.937007874015748E-2" top="3.937007874015748E-2" bottom="3.937007874015748E-2" header="0" footer="3.937007874015748E-2"/>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94A63-2350-447E-B01F-605BC86D6382}">
  <sheetPr>
    <pageSetUpPr fitToPage="1"/>
  </sheetPr>
  <dimension ref="A1:AN100"/>
  <sheetViews>
    <sheetView topLeftCell="A49" zoomScaleNormal="100" workbookViewId="0">
      <selection activeCell="A49" sqref="A49"/>
    </sheetView>
  </sheetViews>
  <sheetFormatPr baseColWidth="10" defaultColWidth="10" defaultRowHeight="14.25" outlineLevelRow="2" outlineLevelCol="1"/>
  <cols>
    <col min="1" max="2" width="46.625" style="2" customWidth="1"/>
    <col min="3" max="3" width="2.125" style="2" customWidth="1"/>
    <col min="4" max="6" width="11" style="2" hidden="1" customWidth="1" outlineLevel="1"/>
    <col min="7" max="7" width="11.125" style="3" customWidth="1" collapsed="1"/>
    <col min="8" max="16" width="11.125" style="3" hidden="1" customWidth="1" outlineLevel="1"/>
    <col min="17" max="17" width="11.125" style="3" customWidth="1" collapsed="1"/>
    <col min="18" max="26" width="11.125" style="3" hidden="1" customWidth="1" outlineLevel="1"/>
    <col min="27" max="27" width="11.125" style="3" customWidth="1" collapsed="1"/>
    <col min="28" max="31" width="11.125" style="3" hidden="1" customWidth="1" outlineLevel="1"/>
    <col min="32" max="32" width="11.125" style="3" customWidth="1" collapsed="1"/>
    <col min="33" max="36" width="11.125" style="3" hidden="1" customWidth="1" outlineLevel="1" collapsed="1"/>
    <col min="37" max="40" width="11.125" style="2" customWidth="1" collapsed="1"/>
    <col min="41" max="16384" width="10" style="2"/>
  </cols>
  <sheetData>
    <row r="1" spans="1:40" s="3" customFormat="1" ht="45.95" hidden="1" customHeight="1" outlineLevel="1">
      <c r="A1" s="66" t="s">
        <v>101</v>
      </c>
      <c r="B1" s="66" t="s">
        <v>100</v>
      </c>
      <c r="C1" s="66"/>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row>
    <row r="2" spans="1:40" s="3" customFormat="1" hidden="1" outlineLevel="1">
      <c r="A2" s="64" t="s">
        <v>0</v>
      </c>
      <c r="B2" s="64" t="s">
        <v>1</v>
      </c>
      <c r="C2" s="64"/>
      <c r="D2" s="63">
        <v>1987</v>
      </c>
      <c r="E2" s="63">
        <v>1988</v>
      </c>
      <c r="F2" s="63">
        <v>1989</v>
      </c>
      <c r="G2" s="63">
        <v>1990</v>
      </c>
      <c r="H2" s="63">
        <v>1991</v>
      </c>
      <c r="I2" s="63">
        <v>1992</v>
      </c>
      <c r="J2" s="63">
        <v>1993</v>
      </c>
      <c r="K2" s="63">
        <v>1994</v>
      </c>
      <c r="L2" s="63">
        <v>1995</v>
      </c>
      <c r="M2" s="63">
        <v>1996</v>
      </c>
      <c r="N2" s="63">
        <v>1997</v>
      </c>
      <c r="O2" s="63">
        <v>1998</v>
      </c>
      <c r="P2" s="63">
        <v>1999</v>
      </c>
      <c r="Q2" s="63">
        <v>2000</v>
      </c>
      <c r="R2" s="63">
        <v>2001</v>
      </c>
      <c r="S2" s="63">
        <v>2002</v>
      </c>
      <c r="T2" s="63">
        <v>2003</v>
      </c>
      <c r="U2" s="63">
        <v>2004</v>
      </c>
      <c r="V2" s="63">
        <v>2005</v>
      </c>
      <c r="W2" s="63">
        <v>2006</v>
      </c>
      <c r="X2" s="63">
        <v>2007</v>
      </c>
      <c r="Y2" s="63">
        <v>2008</v>
      </c>
      <c r="Z2" s="63">
        <v>2009</v>
      </c>
      <c r="AA2" s="63">
        <v>2010</v>
      </c>
      <c r="AB2" s="63">
        <v>2011</v>
      </c>
      <c r="AC2" s="63">
        <v>2012</v>
      </c>
      <c r="AD2" s="63">
        <v>2013</v>
      </c>
      <c r="AE2" s="63">
        <v>2014</v>
      </c>
      <c r="AF2" s="63">
        <v>2015</v>
      </c>
      <c r="AG2" s="63">
        <v>2016</v>
      </c>
      <c r="AH2" s="63">
        <v>2017</v>
      </c>
      <c r="AI2" s="63">
        <v>2018</v>
      </c>
      <c r="AJ2" s="63">
        <v>2019</v>
      </c>
      <c r="AK2" s="63">
        <v>2020</v>
      </c>
      <c r="AL2" s="63">
        <v>2021</v>
      </c>
      <c r="AM2" s="63">
        <v>2022</v>
      </c>
      <c r="AN2" s="63">
        <v>2023</v>
      </c>
    </row>
    <row r="3" spans="1:40" s="3" customFormat="1" ht="28.5" hidden="1" outlineLevel="1">
      <c r="A3" s="61" t="s">
        <v>117</v>
      </c>
      <c r="B3" s="61" t="s">
        <v>116</v>
      </c>
      <c r="C3" s="60" t="s">
        <v>76</v>
      </c>
      <c r="D3" s="49">
        <v>5045.3115707904044</v>
      </c>
      <c r="E3" s="49">
        <v>5330.8921519135711</v>
      </c>
      <c r="F3" s="49">
        <v>5886.9490789853817</v>
      </c>
      <c r="G3" s="49">
        <v>6396.8842877575635</v>
      </c>
      <c r="H3" s="49">
        <v>6958.3277160506696</v>
      </c>
      <c r="I3" s="49">
        <v>7575.9194051996574</v>
      </c>
      <c r="J3" s="49">
        <v>8464.1949346448091</v>
      </c>
      <c r="K3" s="49">
        <v>8495.8934959999988</v>
      </c>
      <c r="L3" s="49">
        <v>8531.095639000001</v>
      </c>
      <c r="M3" s="49">
        <v>9543.9141731099971</v>
      </c>
      <c r="N3" s="49">
        <v>9912.5789267599994</v>
      </c>
      <c r="O3" s="49">
        <v>10137.952916330001</v>
      </c>
      <c r="P3" s="49">
        <v>10233.448001920002</v>
      </c>
      <c r="Q3" s="49">
        <v>10778.264896150002</v>
      </c>
      <c r="R3" s="49">
        <v>11268.019549019999</v>
      </c>
      <c r="S3" s="49">
        <v>12380.259497499999</v>
      </c>
      <c r="T3" s="49">
        <v>13662.066871610001</v>
      </c>
      <c r="U3" s="49">
        <v>14767.312193670001</v>
      </c>
      <c r="V3" s="49">
        <v>15196.636619150002</v>
      </c>
      <c r="W3" s="49">
        <v>15870.157189199999</v>
      </c>
      <c r="X3" s="49">
        <v>16169.28318309</v>
      </c>
      <c r="Y3" s="49">
        <v>16174.776495819999</v>
      </c>
      <c r="Z3" s="49">
        <v>16472.369301319999</v>
      </c>
      <c r="AA3" s="49">
        <v>17920.457223970003</v>
      </c>
      <c r="AB3" s="49">
        <v>19387.627384170002</v>
      </c>
      <c r="AC3" s="49">
        <v>20107.799094160007</v>
      </c>
      <c r="AD3" s="49">
        <v>20627.58116659</v>
      </c>
      <c r="AE3" s="49">
        <v>21444.919355180002</v>
      </c>
      <c r="AF3" s="49">
        <v>22638.802696958646</v>
      </c>
      <c r="AG3" s="49">
        <v>24012.085922781105</v>
      </c>
      <c r="AH3" s="49">
        <v>25414.582367170031</v>
      </c>
      <c r="AI3" s="49">
        <v>26472.856210918813</v>
      </c>
      <c r="AJ3" s="49">
        <v>26715.337663949995</v>
      </c>
      <c r="AK3" s="49">
        <v>26788.640222389997</v>
      </c>
      <c r="AL3" s="49">
        <v>27136.554851839996</v>
      </c>
      <c r="AM3" s="49">
        <v>27552.522358850001</v>
      </c>
      <c r="AN3" s="49">
        <v>29128.511508050007</v>
      </c>
    </row>
    <row r="4" spans="1:40" s="3" customFormat="1" hidden="1" outlineLevel="1">
      <c r="A4" s="51" t="s">
        <v>127</v>
      </c>
      <c r="B4" s="51" t="s">
        <v>128</v>
      </c>
      <c r="C4" s="50" t="s">
        <v>115</v>
      </c>
      <c r="D4" s="49">
        <v>1464.5809999999999</v>
      </c>
      <c r="E4" s="49">
        <v>1518.5910000000001</v>
      </c>
      <c r="F4" s="49">
        <v>1571.6299999999999</v>
      </c>
      <c r="G4" s="49">
        <v>1935.8899999999999</v>
      </c>
      <c r="H4" s="49">
        <v>1943.1340000000002</v>
      </c>
      <c r="I4" s="49">
        <v>1993.8009999999999</v>
      </c>
      <c r="J4" s="49">
        <v>1997.08</v>
      </c>
      <c r="K4" s="49">
        <v>1954.677504</v>
      </c>
      <c r="L4" s="49">
        <v>2075.3473610000001</v>
      </c>
      <c r="M4" s="49">
        <v>1607.5633426600002</v>
      </c>
      <c r="N4" s="49">
        <v>2096.2634188100001</v>
      </c>
      <c r="O4" s="49">
        <v>2545.4055839000002</v>
      </c>
      <c r="P4" s="49">
        <v>2732.5252259999997</v>
      </c>
      <c r="Q4" s="49">
        <v>2576.6306930999999</v>
      </c>
      <c r="R4" s="49">
        <v>2686.0366101999998</v>
      </c>
      <c r="S4" s="49">
        <v>2934.2518535999998</v>
      </c>
      <c r="T4" s="49">
        <v>3081.9011517999998</v>
      </c>
      <c r="U4" s="49">
        <v>3173.3801563000002</v>
      </c>
      <c r="V4" s="49">
        <v>3204.0449917099995</v>
      </c>
      <c r="W4" s="49">
        <v>3312.2537005899999</v>
      </c>
      <c r="X4" s="49">
        <v>3420.71861919</v>
      </c>
      <c r="Y4" s="49">
        <v>3405.69272374</v>
      </c>
      <c r="Z4" s="49">
        <v>3552.9440604300003</v>
      </c>
      <c r="AA4" s="49">
        <v>3975.3682789799996</v>
      </c>
      <c r="AB4" s="49">
        <v>4063.3543003600003</v>
      </c>
      <c r="AC4" s="49">
        <v>4198.3372819400001</v>
      </c>
      <c r="AD4" s="49">
        <v>4188.1046839299988</v>
      </c>
      <c r="AE4" s="49">
        <v>4204.1680480600007</v>
      </c>
      <c r="AF4" s="49">
        <v>4337.3709893200003</v>
      </c>
      <c r="AG4" s="49">
        <v>4488.4166760099979</v>
      </c>
      <c r="AH4" s="49">
        <v>4660.6804686800015</v>
      </c>
      <c r="AI4" s="49">
        <v>4901.6238505300007</v>
      </c>
      <c r="AJ4" s="49">
        <v>5156.5996156800029</v>
      </c>
      <c r="AK4" s="49">
        <v>5426.2943242100009</v>
      </c>
      <c r="AL4" s="49">
        <v>5426.0565000200013</v>
      </c>
      <c r="AM4" s="49">
        <v>5330.5107481999994</v>
      </c>
      <c r="AN4" s="49">
        <v>5919.1193598200016</v>
      </c>
    </row>
    <row r="5" spans="1:40" s="3" customFormat="1" ht="12" hidden="1" customHeight="1" outlineLevel="2">
      <c r="A5" s="59" t="s">
        <v>114</v>
      </c>
      <c r="B5" s="59" t="s">
        <v>113</v>
      </c>
      <c r="C5" s="58"/>
      <c r="D5" s="49">
        <v>975.58500000000004</v>
      </c>
      <c r="E5" s="49">
        <v>996.84</v>
      </c>
      <c r="F5" s="49">
        <v>1003.444</v>
      </c>
      <c r="G5" s="49">
        <v>1315.6569999999999</v>
      </c>
      <c r="H5" s="49">
        <v>1265.0640000000001</v>
      </c>
      <c r="I5" s="49">
        <v>1291.559</v>
      </c>
      <c r="J5" s="49">
        <v>1303.7260000000001</v>
      </c>
      <c r="K5" s="49">
        <v>1395.498</v>
      </c>
      <c r="L5" s="49">
        <v>1733.9524700000002</v>
      </c>
      <c r="M5" s="49">
        <v>1201.7941146383885</v>
      </c>
      <c r="N5" s="49">
        <v>1351.397205</v>
      </c>
      <c r="O5" s="49">
        <v>1697.0346861364901</v>
      </c>
      <c r="P5" s="49">
        <v>1798.1728200668545</v>
      </c>
      <c r="Q5" s="49">
        <v>1718.9208620000002</v>
      </c>
      <c r="R5" s="49">
        <v>1798.9243999999999</v>
      </c>
      <c r="S5" s="49">
        <v>1923.0762779550212</v>
      </c>
      <c r="T5" s="49">
        <v>1993.0028828477971</v>
      </c>
      <c r="U5" s="49">
        <v>2053.3415257762872</v>
      </c>
      <c r="V5" s="49">
        <v>2060.7499509999998</v>
      </c>
      <c r="W5" s="49">
        <v>2137.9692109999996</v>
      </c>
      <c r="X5" s="49">
        <v>2218.7331530000001</v>
      </c>
      <c r="Y5" s="49">
        <v>1779.0315410000001</v>
      </c>
      <c r="Z5" s="49">
        <v>1815.004569512364</v>
      </c>
      <c r="AA5" s="49">
        <v>1974.0021279999999</v>
      </c>
      <c r="AB5" s="49">
        <v>2116.5809600000002</v>
      </c>
      <c r="AC5" s="49">
        <v>2151.3017210000003</v>
      </c>
      <c r="AD5" s="49">
        <v>2179.4376510000002</v>
      </c>
      <c r="AE5" s="49">
        <v>2241.6741899999997</v>
      </c>
      <c r="AF5" s="49">
        <v>2355.1999940000001</v>
      </c>
      <c r="AG5" s="49">
        <v>2479.5324150000006</v>
      </c>
      <c r="AH5" s="49">
        <v>2615.4117945835392</v>
      </c>
      <c r="AI5" s="49">
        <v>2744.546961</v>
      </c>
      <c r="AJ5" s="49">
        <v>2827.445937</v>
      </c>
      <c r="AK5" s="49">
        <v>2849.3885819999996</v>
      </c>
      <c r="AL5" s="49">
        <v>2873.416072</v>
      </c>
      <c r="AM5" s="49">
        <v>2870.7029210000001</v>
      </c>
      <c r="AN5" s="49">
        <v>3042.8785870000006</v>
      </c>
    </row>
    <row r="6" spans="1:40" s="3" customFormat="1" ht="12" hidden="1" customHeight="1" outlineLevel="2">
      <c r="A6" s="59" t="s">
        <v>112</v>
      </c>
      <c r="B6" s="59" t="s">
        <v>111</v>
      </c>
      <c r="C6" s="58"/>
      <c r="D6" s="49">
        <v>488.99599999999998</v>
      </c>
      <c r="E6" s="49">
        <v>521.75099999999998</v>
      </c>
      <c r="F6" s="49">
        <v>568.18600000000004</v>
      </c>
      <c r="G6" s="49">
        <v>620.23299999999995</v>
      </c>
      <c r="H6" s="49">
        <v>678.06999999999994</v>
      </c>
      <c r="I6" s="49">
        <v>702.24099999999999</v>
      </c>
      <c r="J6" s="49">
        <v>693.35400000000004</v>
      </c>
      <c r="K6" s="49">
        <v>519.89550400000007</v>
      </c>
      <c r="L6" s="49">
        <v>300.23089099999993</v>
      </c>
      <c r="M6" s="49">
        <v>309.38890591161163</v>
      </c>
      <c r="N6" s="49">
        <v>647.21698100000003</v>
      </c>
      <c r="O6" s="49">
        <v>776.88210786351021</v>
      </c>
      <c r="P6" s="49">
        <v>891.49935693314535</v>
      </c>
      <c r="Q6" s="49">
        <v>826.40548719999992</v>
      </c>
      <c r="R6" s="49">
        <v>858.27559999999994</v>
      </c>
      <c r="S6" s="49">
        <v>968.92372204497883</v>
      </c>
      <c r="T6" s="49">
        <v>1072.4971171522029</v>
      </c>
      <c r="U6" s="49">
        <v>1116.4584742237128</v>
      </c>
      <c r="V6" s="49">
        <v>1141.0121379999998</v>
      </c>
      <c r="W6" s="49">
        <v>1170.7698809999999</v>
      </c>
      <c r="X6" s="49">
        <v>1201.7869069999999</v>
      </c>
      <c r="Y6" s="49">
        <v>1619.2223879999999</v>
      </c>
      <c r="Z6" s="49">
        <v>1727.4095172576363</v>
      </c>
      <c r="AA6" s="49">
        <v>2005.840872</v>
      </c>
      <c r="AB6" s="49">
        <v>1953.76704</v>
      </c>
      <c r="AC6" s="49">
        <v>2020.7473096399995</v>
      </c>
      <c r="AD6" s="49">
        <v>1987.7499552999991</v>
      </c>
      <c r="AE6" s="49">
        <v>1939.4825095900005</v>
      </c>
      <c r="AF6" s="49">
        <v>1958.2526187799999</v>
      </c>
      <c r="AG6" s="49">
        <v>2028.1234854999987</v>
      </c>
      <c r="AH6" s="49">
        <v>2073.8072759164611</v>
      </c>
      <c r="AI6" s="49">
        <v>2194.4114504199997</v>
      </c>
      <c r="AJ6" s="49">
        <v>2367.0762468400003</v>
      </c>
      <c r="AK6" s="49">
        <v>2615.1907911500002</v>
      </c>
      <c r="AL6" s="49">
        <v>2575.0739671199999</v>
      </c>
      <c r="AM6" s="49">
        <v>2482.9396711199997</v>
      </c>
      <c r="AN6" s="49">
        <v>2895.0315732499998</v>
      </c>
    </row>
    <row r="7" spans="1:40" s="3" customFormat="1" ht="12" hidden="1" customHeight="1" outlineLevel="2">
      <c r="A7" s="57" t="s">
        <v>110</v>
      </c>
      <c r="B7" s="57" t="s">
        <v>109</v>
      </c>
      <c r="C7" s="56"/>
      <c r="D7" s="55" t="s">
        <v>58</v>
      </c>
      <c r="E7" s="55" t="s">
        <v>58</v>
      </c>
      <c r="F7" s="55" t="s">
        <v>58</v>
      </c>
      <c r="G7" s="55" t="s">
        <v>58</v>
      </c>
      <c r="H7" s="55" t="s">
        <v>58</v>
      </c>
      <c r="I7" s="55" t="s">
        <v>58</v>
      </c>
      <c r="J7" s="55" t="s">
        <v>58</v>
      </c>
      <c r="K7" s="55">
        <v>39.283999999999878</v>
      </c>
      <c r="L7" s="55">
        <v>41.164000000000215</v>
      </c>
      <c r="M7" s="55">
        <v>96.380322110000094</v>
      </c>
      <c r="N7" s="55">
        <v>97.649232809999901</v>
      </c>
      <c r="O7" s="55">
        <v>71.488789899999986</v>
      </c>
      <c r="P7" s="55">
        <v>42.853049000000055</v>
      </c>
      <c r="Q7" s="55">
        <v>31.304343900000049</v>
      </c>
      <c r="R7" s="55">
        <v>28.836610199999996</v>
      </c>
      <c r="S7" s="55">
        <v>42.251853600000004</v>
      </c>
      <c r="T7" s="55">
        <v>16.401151799999752</v>
      </c>
      <c r="U7" s="55">
        <v>3.5801562999999987</v>
      </c>
      <c r="V7" s="55">
        <v>2.2829027099999166</v>
      </c>
      <c r="W7" s="55">
        <v>3.5146085900000799</v>
      </c>
      <c r="X7" s="55">
        <v>0.19855918999996902</v>
      </c>
      <c r="Y7" s="55">
        <v>7.4387947400000485</v>
      </c>
      <c r="Z7" s="55">
        <v>10.529973659999996</v>
      </c>
      <c r="AA7" s="55">
        <v>-4.4747210200000609</v>
      </c>
      <c r="AB7" s="55">
        <v>-6.9936996399998668</v>
      </c>
      <c r="AC7" s="55">
        <v>26.288251300000191</v>
      </c>
      <c r="AD7" s="55">
        <v>20.917077629999639</v>
      </c>
      <c r="AE7" s="55">
        <v>23.011348470000744</v>
      </c>
      <c r="AF7" s="55">
        <v>23.918376539999961</v>
      </c>
      <c r="AG7" s="55">
        <v>-19.239224490000726</v>
      </c>
      <c r="AH7" s="55">
        <v>-28.538601819998743</v>
      </c>
      <c r="AI7" s="55">
        <v>-37.334560889999388</v>
      </c>
      <c r="AJ7" s="55">
        <v>-37.922568159997354</v>
      </c>
      <c r="AK7" s="55">
        <v>-38.285048939998887</v>
      </c>
      <c r="AL7" s="55">
        <v>-22.433539099998598</v>
      </c>
      <c r="AM7" s="55">
        <v>-23.131843920000392</v>
      </c>
      <c r="AN7" s="55">
        <v>-18.790800429998853</v>
      </c>
    </row>
    <row r="8" spans="1:40" s="3" customFormat="1" hidden="1" outlineLevel="1" collapsed="1">
      <c r="A8" s="51" t="s">
        <v>129</v>
      </c>
      <c r="B8" s="51" t="s">
        <v>130</v>
      </c>
      <c r="C8" s="50" t="s">
        <v>108</v>
      </c>
      <c r="D8" s="49">
        <v>50.735507474017218</v>
      </c>
      <c r="E8" s="49">
        <v>67.777924196887525</v>
      </c>
      <c r="F8" s="49">
        <v>72.323065753681306</v>
      </c>
      <c r="G8" s="49">
        <v>80.21415074742238</v>
      </c>
      <c r="H8" s="49">
        <v>151.66992598558585</v>
      </c>
      <c r="I8" s="49">
        <v>86.488654120750084</v>
      </c>
      <c r="J8" s="49">
        <v>77.927907294498894</v>
      </c>
      <c r="K8" s="49">
        <v>38.947249015252162</v>
      </c>
      <c r="L8" s="49">
        <v>29.97367715976328</v>
      </c>
      <c r="M8" s="49">
        <v>-22.64829920799842</v>
      </c>
      <c r="N8" s="49">
        <v>32.433186707654329</v>
      </c>
      <c r="O8" s="49">
        <v>35.359746860171633</v>
      </c>
      <c r="P8" s="49">
        <v>151.70825196882214</v>
      </c>
      <c r="Q8" s="49">
        <v>156.33370759383948</v>
      </c>
      <c r="R8" s="49">
        <v>95.674954393159098</v>
      </c>
      <c r="S8" s="49">
        <v>183.12248483047165</v>
      </c>
      <c r="T8" s="49">
        <v>71.164240362601973</v>
      </c>
      <c r="U8" s="49">
        <v>51.410981528548774</v>
      </c>
      <c r="V8" s="49">
        <v>63.566376657434304</v>
      </c>
      <c r="W8" s="49">
        <v>15.172865762793137</v>
      </c>
      <c r="X8" s="49">
        <v>165.20116028727708</v>
      </c>
      <c r="Y8" s="49">
        <v>316.66606096686371</v>
      </c>
      <c r="Z8" s="49">
        <v>358.74955938471305</v>
      </c>
      <c r="AA8" s="49">
        <v>257.58971379616298</v>
      </c>
      <c r="AB8" s="49">
        <v>92.012956621031464</v>
      </c>
      <c r="AC8" s="49">
        <v>51.726742020000188</v>
      </c>
      <c r="AD8" s="49">
        <v>52.045054619999917</v>
      </c>
      <c r="AE8" s="49">
        <v>67.9693287099999</v>
      </c>
      <c r="AF8" s="49">
        <v>55.733622709999992</v>
      </c>
      <c r="AG8" s="49">
        <v>21.669867739999972</v>
      </c>
      <c r="AH8" s="49">
        <v>-92.207082169999978</v>
      </c>
      <c r="AI8" s="49">
        <v>-40.495180379999965</v>
      </c>
      <c r="AJ8" s="49">
        <v>-26.765360220000161</v>
      </c>
      <c r="AK8" s="49">
        <v>-14.306635320000055</v>
      </c>
      <c r="AL8" s="49">
        <v>-344.23578851000013</v>
      </c>
      <c r="AM8" s="49">
        <v>-19.25570262999986</v>
      </c>
      <c r="AN8" s="49">
        <v>31.127895600000215</v>
      </c>
    </row>
    <row r="9" spans="1:40" s="3" customFormat="1" ht="22.5" hidden="1" customHeight="1" outlineLevel="1">
      <c r="A9" s="47" t="s">
        <v>131</v>
      </c>
      <c r="B9" s="46" t="s">
        <v>132</v>
      </c>
      <c r="C9" s="52"/>
      <c r="D9" s="44">
        <v>6560.6280782644217</v>
      </c>
      <c r="E9" s="44">
        <v>6917.2610761104588</v>
      </c>
      <c r="F9" s="44">
        <v>7530.9021447390633</v>
      </c>
      <c r="G9" s="44">
        <v>8412.9884385049863</v>
      </c>
      <c r="H9" s="44">
        <v>9053.1316420362546</v>
      </c>
      <c r="I9" s="44">
        <v>9656.2090593204084</v>
      </c>
      <c r="J9" s="44">
        <v>10539.202841939308</v>
      </c>
      <c r="K9" s="44">
        <v>10489.518249015251</v>
      </c>
      <c r="L9" s="44">
        <v>10636.416677159765</v>
      </c>
      <c r="M9" s="44">
        <v>11128.829216561999</v>
      </c>
      <c r="N9" s="44">
        <v>12041.275532277654</v>
      </c>
      <c r="O9" s="44">
        <v>12718.718247090173</v>
      </c>
      <c r="P9" s="44">
        <v>13117.681479888824</v>
      </c>
      <c r="Q9" s="44">
        <v>13511.229296843841</v>
      </c>
      <c r="R9" s="44">
        <v>14049.731113613158</v>
      </c>
      <c r="S9" s="44">
        <v>15497.63383593047</v>
      </c>
      <c r="T9" s="44">
        <v>16815.132263772604</v>
      </c>
      <c r="U9" s="44">
        <v>17992.103331498551</v>
      </c>
      <c r="V9" s="44">
        <v>18464.247987517436</v>
      </c>
      <c r="W9" s="44">
        <v>19197.583755552794</v>
      </c>
      <c r="X9" s="44">
        <v>19755.202962567277</v>
      </c>
      <c r="Y9" s="44">
        <v>19897.135280526865</v>
      </c>
      <c r="Z9" s="44">
        <v>20384.062921134711</v>
      </c>
      <c r="AA9" s="44">
        <v>22153.415216746165</v>
      </c>
      <c r="AB9" s="44">
        <v>23542.994641151032</v>
      </c>
      <c r="AC9" s="44">
        <v>24357.863118120007</v>
      </c>
      <c r="AD9" s="44">
        <v>24867.730905140001</v>
      </c>
      <c r="AE9" s="44">
        <v>25717.056731950004</v>
      </c>
      <c r="AF9" s="44">
        <v>27031.907308988644</v>
      </c>
      <c r="AG9" s="44">
        <v>28522.172466531105</v>
      </c>
      <c r="AH9" s="44">
        <v>29983.055753680033</v>
      </c>
      <c r="AI9" s="44">
        <v>31333.984881068813</v>
      </c>
      <c r="AJ9" s="44">
        <v>31845.171919409997</v>
      </c>
      <c r="AK9" s="44">
        <v>32200.627911279997</v>
      </c>
      <c r="AL9" s="44">
        <v>32218.375563349997</v>
      </c>
      <c r="AM9" s="44">
        <v>32863.777404420005</v>
      </c>
      <c r="AN9" s="44">
        <v>35078.75876347001</v>
      </c>
    </row>
    <row r="10" spans="1:40" s="3" customFormat="1" hidden="1" outlineLevel="1">
      <c r="A10" s="51" t="s">
        <v>133</v>
      </c>
      <c r="B10" s="51" t="s">
        <v>134</v>
      </c>
      <c r="C10" s="50"/>
      <c r="D10" s="49">
        <v>157.33456678225662</v>
      </c>
      <c r="E10" s="49">
        <v>164.54719574795533</v>
      </c>
      <c r="F10" s="49">
        <v>182.85428324397589</v>
      </c>
      <c r="G10" s="49">
        <v>210.46661147463044</v>
      </c>
      <c r="H10" s="49">
        <v>245.57519074643227</v>
      </c>
      <c r="I10" s="49">
        <v>250.87759030459344</v>
      </c>
      <c r="J10" s="49">
        <v>243.50045359641825</v>
      </c>
      <c r="K10" s="49">
        <v>234.5062816616539</v>
      </c>
      <c r="L10" s="49">
        <v>253.83341139976756</v>
      </c>
      <c r="M10" s="49">
        <v>296.87937076207902</v>
      </c>
      <c r="N10" s="49">
        <v>376.6217768416501</v>
      </c>
      <c r="O10" s="49">
        <v>353.36145059331579</v>
      </c>
      <c r="P10" s="49">
        <v>304.64035146723643</v>
      </c>
      <c r="Q10" s="49">
        <v>395.50758245642538</v>
      </c>
      <c r="R10" s="49">
        <v>141.29633816219237</v>
      </c>
      <c r="S10" s="49">
        <v>83.130827513559183</v>
      </c>
      <c r="T10" s="49">
        <v>146.90914772137808</v>
      </c>
      <c r="U10" s="49">
        <v>193.10840647551649</v>
      </c>
      <c r="V10" s="49">
        <v>319.36636138184303</v>
      </c>
      <c r="W10" s="49">
        <v>337.9728797500822</v>
      </c>
      <c r="X10" s="49">
        <v>343.34235312345487</v>
      </c>
      <c r="Y10" s="49">
        <v>28.844606239032714</v>
      </c>
      <c r="Z10" s="49">
        <v>291.58886219876985</v>
      </c>
      <c r="AA10" s="49">
        <v>318.77653564878358</v>
      </c>
      <c r="AB10" s="49">
        <v>195.5554528861453</v>
      </c>
      <c r="AC10" s="49">
        <v>236.02931794</v>
      </c>
      <c r="AD10" s="49">
        <v>249.14279469999994</v>
      </c>
      <c r="AE10" s="49">
        <v>232.25519563000023</v>
      </c>
      <c r="AF10" s="49">
        <v>197.73659709999998</v>
      </c>
      <c r="AG10" s="49">
        <v>210.13009237999998</v>
      </c>
      <c r="AH10" s="49">
        <v>174.93167214999988</v>
      </c>
      <c r="AI10" s="49">
        <v>202.83147639000003</v>
      </c>
      <c r="AJ10" s="49">
        <v>1818.81600005</v>
      </c>
      <c r="AK10" s="49">
        <v>200.33418097000001</v>
      </c>
      <c r="AL10" s="49">
        <v>221.64829613999996</v>
      </c>
      <c r="AM10" s="49">
        <v>287.56177993000028</v>
      </c>
      <c r="AN10" s="49">
        <v>204.37986958999988</v>
      </c>
    </row>
    <row r="11" spans="1:40" s="3" customFormat="1" ht="22.5" hidden="1" customHeight="1" outlineLevel="1">
      <c r="A11" s="47" t="s">
        <v>135</v>
      </c>
      <c r="B11" s="46" t="s">
        <v>136</v>
      </c>
      <c r="C11" s="52"/>
      <c r="D11" s="44">
        <v>6717.9626450466785</v>
      </c>
      <c r="E11" s="44">
        <v>7081.8082718584137</v>
      </c>
      <c r="F11" s="44">
        <v>7713.7564279830394</v>
      </c>
      <c r="G11" s="44">
        <v>8623.4550499796169</v>
      </c>
      <c r="H11" s="44">
        <v>9298.7068327826873</v>
      </c>
      <c r="I11" s="44">
        <v>9907.0866496250019</v>
      </c>
      <c r="J11" s="44">
        <v>10782.703295535726</v>
      </c>
      <c r="K11" s="44">
        <v>10724.024530676905</v>
      </c>
      <c r="L11" s="44">
        <v>10890.250088559533</v>
      </c>
      <c r="M11" s="44">
        <v>11425.708587324078</v>
      </c>
      <c r="N11" s="44">
        <v>12417.897309119304</v>
      </c>
      <c r="O11" s="44">
        <v>13072.07969768349</v>
      </c>
      <c r="P11" s="44">
        <v>13422.321831356061</v>
      </c>
      <c r="Q11" s="44">
        <v>13906.736879300266</v>
      </c>
      <c r="R11" s="44">
        <v>14191.02745177535</v>
      </c>
      <c r="S11" s="44">
        <v>15580.76466344403</v>
      </c>
      <c r="T11" s="44">
        <v>16962.041411493981</v>
      </c>
      <c r="U11" s="44">
        <v>18185.211737974067</v>
      </c>
      <c r="V11" s="44">
        <v>18783.614348899278</v>
      </c>
      <c r="W11" s="44">
        <v>19535.556635302877</v>
      </c>
      <c r="X11" s="44">
        <v>20098.545315690732</v>
      </c>
      <c r="Y11" s="44">
        <v>19925.979886765897</v>
      </c>
      <c r="Z11" s="44">
        <v>20675.65178333348</v>
      </c>
      <c r="AA11" s="44">
        <v>22472.191752394949</v>
      </c>
      <c r="AB11" s="44">
        <v>23738.550094037178</v>
      </c>
      <c r="AC11" s="44">
        <v>24593.892436060007</v>
      </c>
      <c r="AD11" s="44">
        <v>25116.873699840002</v>
      </c>
      <c r="AE11" s="44">
        <v>25949.311927580005</v>
      </c>
      <c r="AF11" s="44">
        <v>27229.643906088644</v>
      </c>
      <c r="AG11" s="44">
        <v>28732.302558911106</v>
      </c>
      <c r="AH11" s="44">
        <v>30157.987425830033</v>
      </c>
      <c r="AI11" s="44">
        <v>31536.816357458814</v>
      </c>
      <c r="AJ11" s="44">
        <v>33663.98791946</v>
      </c>
      <c r="AK11" s="44">
        <v>32400.962092249996</v>
      </c>
      <c r="AL11" s="44">
        <v>32440.02385949</v>
      </c>
      <c r="AM11" s="44">
        <v>33151.339184350007</v>
      </c>
      <c r="AN11" s="44">
        <v>35283.138633060007</v>
      </c>
    </row>
    <row r="12" spans="1:40" s="3" customFormat="1" hidden="1" outlineLevel="1">
      <c r="A12" s="51" t="s">
        <v>137</v>
      </c>
      <c r="B12" s="51" t="s">
        <v>138</v>
      </c>
      <c r="C12" s="50"/>
      <c r="D12" s="49">
        <v>-1.663032167619376</v>
      </c>
      <c r="E12" s="49">
        <v>-5.2384797086380032E-2</v>
      </c>
      <c r="F12" s="49">
        <v>-11.351544633869969</v>
      </c>
      <c r="G12" s="49">
        <v>-10.081926346503499</v>
      </c>
      <c r="H12" s="49">
        <v>-5.8914437235148247</v>
      </c>
      <c r="I12" s="49">
        <v>4.63314531170536</v>
      </c>
      <c r="J12" s="49">
        <v>-8.5898825837596586</v>
      </c>
      <c r="K12" s="49">
        <v>-49.107926676906068</v>
      </c>
      <c r="L12" s="49">
        <v>-12.673988559530812</v>
      </c>
      <c r="M12" s="49">
        <v>12.486800215919375</v>
      </c>
      <c r="N12" s="49">
        <v>-2.9467668693044411</v>
      </c>
      <c r="O12" s="49">
        <v>-27.688377333487455</v>
      </c>
      <c r="P12" s="49">
        <v>-23.351340776058596</v>
      </c>
      <c r="Q12" s="49">
        <v>-8.9689574402649015</v>
      </c>
      <c r="R12" s="49">
        <v>-52.889588525351471</v>
      </c>
      <c r="S12" s="49">
        <v>-231.38448707403086</v>
      </c>
      <c r="T12" s="49">
        <v>59.30899880601995</v>
      </c>
      <c r="U12" s="49">
        <v>-60.784846504065285</v>
      </c>
      <c r="V12" s="49">
        <v>-100.94030931927733</v>
      </c>
      <c r="W12" s="49">
        <v>-125.95233419287536</v>
      </c>
      <c r="X12" s="49">
        <v>-189.45564414073192</v>
      </c>
      <c r="Y12" s="49">
        <v>-159.45034894589639</v>
      </c>
      <c r="Z12" s="49">
        <v>165.11207639651749</v>
      </c>
      <c r="AA12" s="49">
        <v>-48.00211568494646</v>
      </c>
      <c r="AB12" s="49">
        <v>-95.84048080717676</v>
      </c>
      <c r="AC12" s="49">
        <v>373.98130356000007</v>
      </c>
      <c r="AD12" s="49">
        <v>123.921705</v>
      </c>
      <c r="AE12" s="49">
        <v>501.98087299999997</v>
      </c>
      <c r="AF12" s="49">
        <v>-43.670361</v>
      </c>
      <c r="AG12" s="49">
        <v>59.058325000000004</v>
      </c>
      <c r="AH12" s="49">
        <v>319.7</v>
      </c>
      <c r="AI12" s="49">
        <v>-420.6</v>
      </c>
      <c r="AJ12" s="49">
        <v>-827.2</v>
      </c>
      <c r="AK12" s="49">
        <v>152.4</v>
      </c>
      <c r="AL12" s="49">
        <v>327.48</v>
      </c>
      <c r="AM12" s="49">
        <v>-1990.8</v>
      </c>
      <c r="AN12" s="49">
        <v>456.02</v>
      </c>
    </row>
    <row r="13" spans="1:40" s="3" customFormat="1" ht="22.5" hidden="1" customHeight="1" outlineLevel="1">
      <c r="A13" s="47" t="s">
        <v>139</v>
      </c>
      <c r="B13" s="46" t="s">
        <v>140</v>
      </c>
      <c r="C13" s="52"/>
      <c r="D13" s="44">
        <v>6716.2996128790592</v>
      </c>
      <c r="E13" s="44">
        <v>7081.7558870613275</v>
      </c>
      <c r="F13" s="44">
        <v>7702.4048833491688</v>
      </c>
      <c r="G13" s="44">
        <v>8613.3731236331132</v>
      </c>
      <c r="H13" s="44">
        <v>9292.8153890591711</v>
      </c>
      <c r="I13" s="44">
        <v>9911.7197949367073</v>
      </c>
      <c r="J13" s="44">
        <v>10774.113412951967</v>
      </c>
      <c r="K13" s="44">
        <v>10674.916603999998</v>
      </c>
      <c r="L13" s="44">
        <v>10877.576100000002</v>
      </c>
      <c r="M13" s="44">
        <v>11438.195387539998</v>
      </c>
      <c r="N13" s="44">
        <v>12414.950542249999</v>
      </c>
      <c r="O13" s="44">
        <v>13044.391320350001</v>
      </c>
      <c r="P13" s="44">
        <v>13398.970490580003</v>
      </c>
      <c r="Q13" s="44">
        <v>13897.767921860002</v>
      </c>
      <c r="R13" s="44">
        <v>14138.137863249998</v>
      </c>
      <c r="S13" s="44">
        <v>15349.380176369998</v>
      </c>
      <c r="T13" s="44">
        <v>17021.350410300001</v>
      </c>
      <c r="U13" s="44">
        <v>18124.426891470001</v>
      </c>
      <c r="V13" s="44">
        <v>18682.674039580001</v>
      </c>
      <c r="W13" s="44">
        <v>19409.604301110001</v>
      </c>
      <c r="X13" s="44">
        <v>19909.089671549998</v>
      </c>
      <c r="Y13" s="44">
        <v>19766.529537820003</v>
      </c>
      <c r="Z13" s="44">
        <v>20840.763859729999</v>
      </c>
      <c r="AA13" s="44">
        <v>22424.189636710002</v>
      </c>
      <c r="AB13" s="44">
        <v>23642.709613229999</v>
      </c>
      <c r="AC13" s="44">
        <v>24967.873739620009</v>
      </c>
      <c r="AD13" s="44">
        <v>25240.795404839999</v>
      </c>
      <c r="AE13" s="44">
        <v>26451.292800580006</v>
      </c>
      <c r="AF13" s="44">
        <v>27185.973545088644</v>
      </c>
      <c r="AG13" s="44">
        <v>28791.360883911104</v>
      </c>
      <c r="AH13" s="44">
        <v>30477.687425830034</v>
      </c>
      <c r="AI13" s="44">
        <v>31116.216357458812</v>
      </c>
      <c r="AJ13" s="44">
        <v>32836.787919459995</v>
      </c>
      <c r="AK13" s="44">
        <v>32553.362092249998</v>
      </c>
      <c r="AL13" s="44">
        <v>32767.503859489996</v>
      </c>
      <c r="AM13" s="44">
        <v>31160.539184350004</v>
      </c>
      <c r="AN13" s="44">
        <v>35739.158633060011</v>
      </c>
    </row>
    <row r="14" spans="1:40" s="3" customFormat="1" hidden="1" outlineLevel="1">
      <c r="A14" s="51" t="s">
        <v>107</v>
      </c>
      <c r="B14" s="51" t="s">
        <v>106</v>
      </c>
      <c r="C14" s="50" t="s">
        <v>74</v>
      </c>
      <c r="D14" s="49">
        <v>6275.19658543898</v>
      </c>
      <c r="E14" s="49">
        <v>6584.8479376777232</v>
      </c>
      <c r="F14" s="49">
        <v>7061.7954013683311</v>
      </c>
      <c r="G14" s="49">
        <v>7629.9100205619952</v>
      </c>
      <c r="H14" s="49">
        <v>8424.9771666905744</v>
      </c>
      <c r="I14" s="49">
        <v>9221.3429813035</v>
      </c>
      <c r="J14" s="49">
        <v>9897.3304340518825</v>
      </c>
      <c r="K14" s="49">
        <v>9647.8779999999988</v>
      </c>
      <c r="L14" s="49">
        <v>10126.276</v>
      </c>
      <c r="M14" s="49">
        <v>10848.4765558</v>
      </c>
      <c r="N14" s="49">
        <v>11473.629964369999</v>
      </c>
      <c r="O14" s="49">
        <v>12116.38019729</v>
      </c>
      <c r="P14" s="49">
        <v>12580.990993429999</v>
      </c>
      <c r="Q14" s="49">
        <v>13356.77366875</v>
      </c>
      <c r="R14" s="49">
        <v>14024.2643236</v>
      </c>
      <c r="S14" s="49">
        <v>14615.821139289999</v>
      </c>
      <c r="T14" s="49">
        <v>15603.418088600001</v>
      </c>
      <c r="U14" s="49">
        <v>16649.249635730001</v>
      </c>
      <c r="V14" s="49">
        <v>17519.056885620004</v>
      </c>
      <c r="W14" s="49">
        <v>17855.473420750001</v>
      </c>
      <c r="X14" s="49">
        <v>18650.939890409998</v>
      </c>
      <c r="Y14" s="49">
        <v>19357.95922991</v>
      </c>
      <c r="Z14" s="49">
        <v>20196.433786239995</v>
      </c>
      <c r="AA14" s="49">
        <v>21049.405601850001</v>
      </c>
      <c r="AB14" s="49">
        <v>21781.455849970003</v>
      </c>
      <c r="AC14" s="49">
        <v>22771.918028490018</v>
      </c>
      <c r="AD14" s="49">
        <v>24167.957768690005</v>
      </c>
      <c r="AE14" s="49">
        <v>24767.268945139986</v>
      </c>
      <c r="AF14" s="49">
        <v>26337.08336538</v>
      </c>
      <c r="AG14" s="49">
        <v>27378.045725980006</v>
      </c>
      <c r="AH14" s="49">
        <v>28254.554525129999</v>
      </c>
      <c r="AI14" s="49">
        <v>28230.284287659997</v>
      </c>
      <c r="AJ14" s="49">
        <v>29327.549370519995</v>
      </c>
      <c r="AK14" s="49">
        <v>29711.401509689989</v>
      </c>
      <c r="AL14" s="49">
        <v>31512.642602200009</v>
      </c>
      <c r="AM14" s="49">
        <v>33230.451418430013</v>
      </c>
      <c r="AN14" s="49">
        <v>35257.305756300004</v>
      </c>
    </row>
    <row r="15" spans="1:40" s="3" customFormat="1" hidden="1" outlineLevel="1">
      <c r="A15" s="53" t="s">
        <v>105</v>
      </c>
      <c r="B15" s="53" t="s">
        <v>104</v>
      </c>
      <c r="C15" s="50"/>
      <c r="D15" s="49">
        <v>545.49257768928771</v>
      </c>
      <c r="E15" s="49">
        <v>621.43701207912306</v>
      </c>
      <c r="F15" s="49">
        <v>668.86536587080082</v>
      </c>
      <c r="G15" s="49">
        <v>739.72261366767293</v>
      </c>
      <c r="H15" s="49">
        <v>874.23745232034491</v>
      </c>
      <c r="I15" s="49">
        <v>899.93894976204331</v>
      </c>
      <c r="J15" s="49">
        <v>981.68393758051434</v>
      </c>
      <c r="K15" s="49">
        <v>819.88</v>
      </c>
      <c r="L15" s="49">
        <v>841.41199999999992</v>
      </c>
      <c r="M15" s="49">
        <v>962.87533616999997</v>
      </c>
      <c r="N15" s="49">
        <v>896.80781193000007</v>
      </c>
      <c r="O15" s="49">
        <v>861.75018853999995</v>
      </c>
      <c r="P15" s="49">
        <v>862.55604038000001</v>
      </c>
      <c r="Q15" s="49">
        <v>870.03502634000006</v>
      </c>
      <c r="R15" s="49">
        <v>911.30640328000004</v>
      </c>
      <c r="S15" s="49">
        <v>924.85588053999993</v>
      </c>
      <c r="T15" s="49">
        <v>946.74781441000005</v>
      </c>
      <c r="U15" s="49">
        <v>992.99270733999981</v>
      </c>
      <c r="V15" s="49">
        <v>1000.65760563</v>
      </c>
      <c r="W15" s="49">
        <v>1077.29817854</v>
      </c>
      <c r="X15" s="49">
        <v>1089.7453240900002</v>
      </c>
      <c r="Y15" s="49">
        <v>1177.4644358400001</v>
      </c>
      <c r="Z15" s="49">
        <v>1150.0255496900002</v>
      </c>
      <c r="AA15" s="49">
        <v>1244.7442147100001</v>
      </c>
      <c r="AB15" s="49">
        <v>1269.9703731100001</v>
      </c>
      <c r="AC15" s="49">
        <v>1241.8763280200003</v>
      </c>
      <c r="AD15" s="49">
        <v>1262.7808588500002</v>
      </c>
      <c r="AE15" s="49">
        <v>1287.1834229600001</v>
      </c>
      <c r="AF15" s="49">
        <v>1315.9912564399997</v>
      </c>
      <c r="AG15" s="49">
        <v>1359.3389903899997</v>
      </c>
      <c r="AH15" s="49">
        <v>1435.0260079499999</v>
      </c>
      <c r="AI15" s="49">
        <v>1423.6103778600009</v>
      </c>
      <c r="AJ15" s="49">
        <v>1471.3678657299999</v>
      </c>
      <c r="AK15" s="49">
        <v>1581.7816253699996</v>
      </c>
      <c r="AL15" s="49">
        <v>1710.7501906300006</v>
      </c>
      <c r="AM15" s="49">
        <v>1700.0247909500001</v>
      </c>
      <c r="AN15" s="49">
        <v>1717.998672140001</v>
      </c>
    </row>
    <row r="16" spans="1:40" s="3" customFormat="1" hidden="1" outlineLevel="1">
      <c r="A16" s="51" t="s">
        <v>141</v>
      </c>
      <c r="B16" s="51" t="s">
        <v>142</v>
      </c>
      <c r="C16" s="50" t="s">
        <v>75</v>
      </c>
      <c r="D16" s="49" t="s">
        <v>58</v>
      </c>
      <c r="E16" s="49" t="s">
        <v>58</v>
      </c>
      <c r="F16" s="49" t="s">
        <v>58</v>
      </c>
      <c r="G16" s="49" t="s">
        <v>58</v>
      </c>
      <c r="H16" s="49" t="s">
        <v>58</v>
      </c>
      <c r="I16" s="49" t="s">
        <v>58</v>
      </c>
      <c r="J16" s="49">
        <v>-4.8820000000000618</v>
      </c>
      <c r="K16" s="49">
        <v>80.819999999999993</v>
      </c>
      <c r="L16" s="49">
        <v>-8.09</v>
      </c>
      <c r="M16" s="49">
        <v>-50.189617630000235</v>
      </c>
      <c r="N16" s="49">
        <v>-25.701332319999999</v>
      </c>
      <c r="O16" s="49">
        <v>66.496894130000001</v>
      </c>
      <c r="P16" s="49">
        <v>4.8102273699999998</v>
      </c>
      <c r="Q16" s="49">
        <v>-23.086659560000001</v>
      </c>
      <c r="R16" s="49">
        <v>-7.6669506500000004</v>
      </c>
      <c r="S16" s="49">
        <v>32.410930379999996</v>
      </c>
      <c r="T16" s="49">
        <v>71.454944260000005</v>
      </c>
      <c r="U16" s="49">
        <v>-31.926405930000001</v>
      </c>
      <c r="V16" s="49">
        <v>-8.4651255299999999</v>
      </c>
      <c r="W16" s="49">
        <v>-14.117250619999998</v>
      </c>
      <c r="X16" s="49">
        <v>-10.25561997</v>
      </c>
      <c r="Y16" s="49">
        <v>-13.57542213</v>
      </c>
      <c r="Z16" s="49">
        <v>-34.086255090000002</v>
      </c>
      <c r="AA16" s="49">
        <v>-94.472054749999998</v>
      </c>
      <c r="AB16" s="49">
        <v>3.6138512200000004</v>
      </c>
      <c r="AC16" s="49">
        <v>38.194776769999741</v>
      </c>
      <c r="AD16" s="49">
        <v>-48.763231550000313</v>
      </c>
      <c r="AE16" s="49">
        <v>100.96843666000007</v>
      </c>
      <c r="AF16" s="49">
        <v>139.77148169999992</v>
      </c>
      <c r="AG16" s="49">
        <v>-143.36089175000009</v>
      </c>
      <c r="AH16" s="49">
        <v>-143.3521302800001</v>
      </c>
      <c r="AI16" s="49">
        <v>390.85998054999999</v>
      </c>
      <c r="AJ16" s="49">
        <v>305.92825818999995</v>
      </c>
      <c r="AK16" s="49">
        <v>298.22974579999988</v>
      </c>
      <c r="AL16" s="49">
        <v>-137.30118971999997</v>
      </c>
      <c r="AM16" s="49">
        <v>-342.72396099999997</v>
      </c>
      <c r="AN16" s="49">
        <v>4.9936860899999846</v>
      </c>
    </row>
    <row r="17" spans="1:40" s="3" customFormat="1" ht="22.5" hidden="1" customHeight="1" outlineLevel="1">
      <c r="A17" s="47" t="s">
        <v>143</v>
      </c>
      <c r="B17" s="46" t="s">
        <v>144</v>
      </c>
      <c r="C17" s="52"/>
      <c r="D17" s="44">
        <v>6820.6891631282679</v>
      </c>
      <c r="E17" s="44">
        <v>7206.2849497568459</v>
      </c>
      <c r="F17" s="44">
        <v>7730.6607672391319</v>
      </c>
      <c r="G17" s="44">
        <v>8369.6326342296688</v>
      </c>
      <c r="H17" s="44">
        <v>9299.2146190109197</v>
      </c>
      <c r="I17" s="44">
        <v>10121.281931065543</v>
      </c>
      <c r="J17" s="44">
        <v>10874.132371632397</v>
      </c>
      <c r="K17" s="44">
        <v>10548.577999999998</v>
      </c>
      <c r="L17" s="44">
        <v>10959.598</v>
      </c>
      <c r="M17" s="44">
        <v>11761.16227434</v>
      </c>
      <c r="N17" s="44">
        <v>12344.736443979999</v>
      </c>
      <c r="O17" s="44">
        <v>13044.627279959999</v>
      </c>
      <c r="P17" s="44">
        <v>13448.357261180001</v>
      </c>
      <c r="Q17" s="44">
        <v>14203.72203553</v>
      </c>
      <c r="R17" s="44">
        <v>14927.903776229999</v>
      </c>
      <c r="S17" s="44">
        <v>15573.08795021</v>
      </c>
      <c r="T17" s="44">
        <v>16621.620847270002</v>
      </c>
      <c r="U17" s="44">
        <v>17610.31593714</v>
      </c>
      <c r="V17" s="44">
        <v>18511.249365720003</v>
      </c>
      <c r="W17" s="44">
        <v>18918.654348670003</v>
      </c>
      <c r="X17" s="44">
        <v>19730.429594529996</v>
      </c>
      <c r="Y17" s="44">
        <v>20521.848243619999</v>
      </c>
      <c r="Z17" s="44">
        <v>21312.373080839996</v>
      </c>
      <c r="AA17" s="44">
        <v>22199.677761810002</v>
      </c>
      <c r="AB17" s="44">
        <v>23055.040074300006</v>
      </c>
      <c r="AC17" s="44">
        <v>24051.989133280018</v>
      </c>
      <c r="AD17" s="44">
        <v>25381.975395990004</v>
      </c>
      <c r="AE17" s="44">
        <v>26155.420804759986</v>
      </c>
      <c r="AF17" s="44">
        <v>27792.846103520002</v>
      </c>
      <c r="AG17" s="44">
        <v>28594.023824620006</v>
      </c>
      <c r="AH17" s="44">
        <v>29546.228402799999</v>
      </c>
      <c r="AI17" s="44">
        <v>30044.75464607</v>
      </c>
      <c r="AJ17" s="44">
        <v>31104.845494439996</v>
      </c>
      <c r="AK17" s="44">
        <v>31591.412880859989</v>
      </c>
      <c r="AL17" s="44">
        <v>33086.091603110006</v>
      </c>
      <c r="AM17" s="44">
        <v>34587.752248380013</v>
      </c>
      <c r="AN17" s="44">
        <v>36980.29811453</v>
      </c>
    </row>
    <row r="18" spans="1:40" s="3" customFormat="1" ht="22.5" hidden="1" customHeight="1" outlineLevel="1">
      <c r="A18" s="47" t="s">
        <v>145</v>
      </c>
      <c r="B18" s="46" t="s">
        <v>146</v>
      </c>
      <c r="C18" s="52"/>
      <c r="D18" s="44">
        <v>-260.06108486384619</v>
      </c>
      <c r="E18" s="44">
        <v>-289.02387364638707</v>
      </c>
      <c r="F18" s="44">
        <v>-199.75862250006867</v>
      </c>
      <c r="G18" s="44">
        <v>43.355804275317496</v>
      </c>
      <c r="H18" s="44">
        <v>-246.08297697466514</v>
      </c>
      <c r="I18" s="44">
        <v>-465.07287174513476</v>
      </c>
      <c r="J18" s="44">
        <v>-334.92952969308863</v>
      </c>
      <c r="K18" s="44">
        <v>-59.059750984746643</v>
      </c>
      <c r="L18" s="44">
        <v>-323.18132284023523</v>
      </c>
      <c r="M18" s="44">
        <v>-632.3330577780016</v>
      </c>
      <c r="N18" s="44">
        <v>-303.46091170234467</v>
      </c>
      <c r="O18" s="44">
        <v>-325.90903286982575</v>
      </c>
      <c r="P18" s="44">
        <v>-330.67578129117646</v>
      </c>
      <c r="Q18" s="44">
        <v>-692.49273868615819</v>
      </c>
      <c r="R18" s="44">
        <v>-878.17266261684199</v>
      </c>
      <c r="S18" s="44">
        <v>-75.454114279529676</v>
      </c>
      <c r="T18" s="44">
        <v>193.51141650260251</v>
      </c>
      <c r="U18" s="44">
        <v>381.78739435855096</v>
      </c>
      <c r="V18" s="44">
        <v>-47.001378202567139</v>
      </c>
      <c r="W18" s="44">
        <v>278.92940688279123</v>
      </c>
      <c r="X18" s="44">
        <v>24.773368037280306</v>
      </c>
      <c r="Y18" s="44">
        <v>-624.71296309313402</v>
      </c>
      <c r="Z18" s="44">
        <v>-928.3101597052846</v>
      </c>
      <c r="AA18" s="44">
        <v>-46.262545063837024</v>
      </c>
      <c r="AB18" s="44">
        <v>487.95456685102545</v>
      </c>
      <c r="AC18" s="44">
        <v>305.87398483998913</v>
      </c>
      <c r="AD18" s="44">
        <v>-514.24449085000379</v>
      </c>
      <c r="AE18" s="44">
        <v>-438.36407280998174</v>
      </c>
      <c r="AF18" s="44">
        <v>-760.93879453135742</v>
      </c>
      <c r="AG18" s="44">
        <v>-71.851358088901179</v>
      </c>
      <c r="AH18" s="44">
        <v>436.82735088003392</v>
      </c>
      <c r="AI18" s="44">
        <v>1289.2302349988131</v>
      </c>
      <c r="AJ18" s="44">
        <v>740.32642497000052</v>
      </c>
      <c r="AK18" s="44">
        <v>609.21503042000768</v>
      </c>
      <c r="AL18" s="44">
        <v>-867.71603976000915</v>
      </c>
      <c r="AM18" s="44">
        <v>-1723.974843960008</v>
      </c>
      <c r="AN18" s="44">
        <v>-1901.5393510599897</v>
      </c>
    </row>
    <row r="19" spans="1:40" s="3" customFormat="1" ht="22.5" hidden="1" customHeight="1" outlineLevel="1">
      <c r="A19" s="47" t="s">
        <v>147</v>
      </c>
      <c r="B19" s="46" t="s">
        <v>148</v>
      </c>
      <c r="C19" s="52"/>
      <c r="D19" s="44">
        <v>-102.72651808158935</v>
      </c>
      <c r="E19" s="44">
        <v>-124.47667789843217</v>
      </c>
      <c r="F19" s="44">
        <v>-16.904339256092499</v>
      </c>
      <c r="G19" s="44">
        <v>253.82241574994805</v>
      </c>
      <c r="H19" s="44">
        <v>-0.50778622823236219</v>
      </c>
      <c r="I19" s="44">
        <v>-214.19528144054129</v>
      </c>
      <c r="J19" s="44">
        <v>-91.429076096670542</v>
      </c>
      <c r="K19" s="44">
        <v>175.44653067690706</v>
      </c>
      <c r="L19" s="44">
        <v>-69.347911440467215</v>
      </c>
      <c r="M19" s="44">
        <v>-335.4536870159227</v>
      </c>
      <c r="N19" s="44">
        <v>73.160865139305315</v>
      </c>
      <c r="O19" s="44">
        <v>27.452417723490726</v>
      </c>
      <c r="P19" s="44">
        <v>-26.035429823939921</v>
      </c>
      <c r="Q19" s="44">
        <v>-296.98515622973355</v>
      </c>
      <c r="R19" s="44">
        <v>-736.87632445464988</v>
      </c>
      <c r="S19" s="44">
        <v>7.6767132340301032</v>
      </c>
      <c r="T19" s="44">
        <v>340.42056422397945</v>
      </c>
      <c r="U19" s="44">
        <v>574.8958008340669</v>
      </c>
      <c r="V19" s="44">
        <v>272.36498317927544</v>
      </c>
      <c r="W19" s="44">
        <v>616.90228663287417</v>
      </c>
      <c r="X19" s="44">
        <v>368.11572116073512</v>
      </c>
      <c r="Y19" s="44">
        <v>-595.86835685410188</v>
      </c>
      <c r="Z19" s="44">
        <v>-636.72129750651584</v>
      </c>
      <c r="AA19" s="44">
        <v>272.51399058494644</v>
      </c>
      <c r="AB19" s="44">
        <v>683.51001973717212</v>
      </c>
      <c r="AC19" s="44">
        <v>541.90330277998873</v>
      </c>
      <c r="AD19" s="44">
        <v>-265.10169615000268</v>
      </c>
      <c r="AE19" s="44">
        <v>-206.10887717998048</v>
      </c>
      <c r="AF19" s="44">
        <v>-563.20219743135749</v>
      </c>
      <c r="AG19" s="44">
        <v>138.27873429109968</v>
      </c>
      <c r="AH19" s="44">
        <v>611.75902303003386</v>
      </c>
      <c r="AI19" s="44">
        <v>1492.0617113888147</v>
      </c>
      <c r="AJ19" s="44">
        <v>2559.1424250200034</v>
      </c>
      <c r="AK19" s="44">
        <v>809.54921139000726</v>
      </c>
      <c r="AL19" s="44">
        <v>-646.06774362000579</v>
      </c>
      <c r="AM19" s="44">
        <v>-1436.4130640300064</v>
      </c>
      <c r="AN19" s="44">
        <v>-1697.1594814699929</v>
      </c>
    </row>
    <row r="20" spans="1:40" s="3" customFormat="1" ht="22.5" hidden="1" customHeight="1" outlineLevel="1">
      <c r="A20" s="47" t="s">
        <v>149</v>
      </c>
      <c r="B20" s="46" t="s">
        <v>150</v>
      </c>
      <c r="C20" s="52"/>
      <c r="D20" s="44">
        <v>-104.3895502492087</v>
      </c>
      <c r="E20" s="44">
        <v>-124.52906269551841</v>
      </c>
      <c r="F20" s="44">
        <v>-28.255883889963116</v>
      </c>
      <c r="G20" s="44">
        <v>243.74048940344437</v>
      </c>
      <c r="H20" s="44">
        <v>-6.3992299517485662</v>
      </c>
      <c r="I20" s="44">
        <v>-209.56213612883585</v>
      </c>
      <c r="J20" s="44">
        <v>-100.01895868042993</v>
      </c>
      <c r="K20" s="44">
        <v>126.33860400000049</v>
      </c>
      <c r="L20" s="44">
        <v>-82.021899999997913</v>
      </c>
      <c r="M20" s="44">
        <v>-322.96688680000261</v>
      </c>
      <c r="N20" s="44">
        <v>70.21409827000025</v>
      </c>
      <c r="O20" s="44">
        <v>-0.23595960999773524</v>
      </c>
      <c r="P20" s="44">
        <v>-49.386770599998272</v>
      </c>
      <c r="Q20" s="44">
        <v>-305.95411366999724</v>
      </c>
      <c r="R20" s="44">
        <v>-789.7659129800013</v>
      </c>
      <c r="S20" s="44">
        <v>-223.70777384000212</v>
      </c>
      <c r="T20" s="44">
        <v>399.72956302999955</v>
      </c>
      <c r="U20" s="44">
        <v>514.11095433000082</v>
      </c>
      <c r="V20" s="44">
        <v>171.42467385999771</v>
      </c>
      <c r="W20" s="44">
        <v>490.94995243999801</v>
      </c>
      <c r="X20" s="44">
        <v>178.66007702000206</v>
      </c>
      <c r="Y20" s="44">
        <v>-755.31870579999668</v>
      </c>
      <c r="Z20" s="44">
        <v>-471.60922110999672</v>
      </c>
      <c r="AA20" s="44">
        <v>224.51187489999938</v>
      </c>
      <c r="AB20" s="44">
        <v>587.669538929993</v>
      </c>
      <c r="AC20" s="44">
        <v>915.88460633999057</v>
      </c>
      <c r="AD20" s="44">
        <v>-141.17999115000566</v>
      </c>
      <c r="AE20" s="44">
        <v>295.87199582001995</v>
      </c>
      <c r="AF20" s="44">
        <v>-606.8725584313579</v>
      </c>
      <c r="AG20" s="44">
        <v>197.33705929109783</v>
      </c>
      <c r="AH20" s="44">
        <v>931.45902303003459</v>
      </c>
      <c r="AI20" s="44">
        <v>1071.4617113888125</v>
      </c>
      <c r="AJ20" s="44">
        <v>1731.9424250199991</v>
      </c>
      <c r="AK20" s="44">
        <v>961.94921139000871</v>
      </c>
      <c r="AL20" s="44">
        <v>-318.58774362000986</v>
      </c>
      <c r="AM20" s="44">
        <v>-3427.2130640300093</v>
      </c>
      <c r="AN20" s="44">
        <v>-1241.1394814699888</v>
      </c>
    </row>
    <row r="21" spans="1:40" s="3" customFormat="1" hidden="1" outlineLevel="1">
      <c r="A21" s="51" t="s">
        <v>71</v>
      </c>
      <c r="B21" s="51" t="s">
        <v>70</v>
      </c>
      <c r="C21" s="50"/>
      <c r="D21" s="49" t="s">
        <v>168</v>
      </c>
      <c r="E21" s="49" t="s">
        <v>168</v>
      </c>
      <c r="F21" s="49" t="s">
        <v>168</v>
      </c>
      <c r="G21" s="49" t="s">
        <v>168</v>
      </c>
      <c r="H21" s="49" t="s">
        <v>168</v>
      </c>
      <c r="I21" s="49" t="s">
        <v>168</v>
      </c>
      <c r="J21" s="49" t="s">
        <v>168</v>
      </c>
      <c r="K21" s="49" t="s">
        <v>168</v>
      </c>
      <c r="L21" s="49" t="s">
        <v>168</v>
      </c>
      <c r="M21" s="49">
        <v>305.63855218180902</v>
      </c>
      <c r="N21" s="49">
        <v>314.73198740999879</v>
      </c>
      <c r="O21" s="49">
        <v>215.53159386999769</v>
      </c>
      <c r="P21" s="49">
        <v>177.60399809999788</v>
      </c>
      <c r="Q21" s="49">
        <v>201.54807917999943</v>
      </c>
      <c r="R21" s="49">
        <v>112.26648654000023</v>
      </c>
      <c r="S21" s="49">
        <v>132.57683261000102</v>
      </c>
      <c r="T21" s="49">
        <v>319.79747857000092</v>
      </c>
      <c r="U21" s="49">
        <v>317.82459104999646</v>
      </c>
      <c r="V21" s="49">
        <v>229.81199058000362</v>
      </c>
      <c r="W21" s="49">
        <v>303.3159972600007</v>
      </c>
      <c r="X21" s="49">
        <v>302.52165128999582</v>
      </c>
      <c r="Y21" s="49">
        <v>27.100678919999837</v>
      </c>
      <c r="Z21" s="49">
        <v>-40.762983250002634</v>
      </c>
      <c r="AA21" s="49">
        <v>273.17772565999928</v>
      </c>
      <c r="AB21" s="49">
        <v>410.01851956000553</v>
      </c>
      <c r="AC21" s="49">
        <v>1676.3800656900112</v>
      </c>
      <c r="AD21" s="49">
        <v>-3.9198020399956306</v>
      </c>
      <c r="AE21" s="49">
        <v>-39.467993510018914</v>
      </c>
      <c r="AF21" s="49">
        <v>396.48689205135594</v>
      </c>
      <c r="AG21" s="49">
        <v>-10.941051091098451</v>
      </c>
      <c r="AH21" s="49">
        <v>433.94061623996168</v>
      </c>
      <c r="AI21" s="49">
        <v>-154.01680763880938</v>
      </c>
      <c r="AJ21" s="49">
        <v>-316.27200986000821</v>
      </c>
      <c r="AK21" s="49">
        <v>-330.07242831000838</v>
      </c>
      <c r="AL21" s="49">
        <v>-60.814115759989818</v>
      </c>
      <c r="AM21" s="49">
        <v>783.56925928000487</v>
      </c>
      <c r="AN21" s="49">
        <v>665.51941331999524</v>
      </c>
    </row>
    <row r="22" spans="1:40" s="3" customFormat="1" ht="22.5" hidden="1" customHeight="1" outlineLevel="1">
      <c r="A22" s="47" t="s">
        <v>151</v>
      </c>
      <c r="B22" s="46" t="s">
        <v>152</v>
      </c>
      <c r="C22" s="45" t="s">
        <v>77</v>
      </c>
      <c r="D22" s="44">
        <v>6508.6503538612396</v>
      </c>
      <c r="E22" s="44">
        <v>6384.1212911657212</v>
      </c>
      <c r="F22" s="44">
        <v>6355.865407275759</v>
      </c>
      <c r="G22" s="44">
        <v>6599.6058966792034</v>
      </c>
      <c r="H22" s="44">
        <v>6593.2066667274566</v>
      </c>
      <c r="I22" s="44">
        <v>6383.6445305986208</v>
      </c>
      <c r="J22" s="44">
        <v>6283.6255719181909</v>
      </c>
      <c r="K22" s="44">
        <v>6409.9641759181923</v>
      </c>
      <c r="L22" s="44">
        <v>6327.9422759181944</v>
      </c>
      <c r="M22" s="44">
        <v>6310.6139413000001</v>
      </c>
      <c r="N22" s="44">
        <v>6695.5600269799997</v>
      </c>
      <c r="O22" s="44">
        <v>6910.8556612400007</v>
      </c>
      <c r="P22" s="44">
        <v>7039.0728887400001</v>
      </c>
      <c r="Q22" s="44">
        <v>6934.6668542500011</v>
      </c>
      <c r="R22" s="44">
        <v>6257.1674278099999</v>
      </c>
      <c r="S22" s="44">
        <v>6166.0364865800002</v>
      </c>
      <c r="T22" s="44">
        <v>6885.5635281800005</v>
      </c>
      <c r="U22" s="44">
        <v>7717.4990735599986</v>
      </c>
      <c r="V22" s="44">
        <v>8118.7357380000003</v>
      </c>
      <c r="W22" s="44">
        <v>8913.0016876999998</v>
      </c>
      <c r="X22" s="44">
        <v>9394.1834160099988</v>
      </c>
      <c r="Y22" s="44">
        <v>8665.9653891300004</v>
      </c>
      <c r="Z22" s="44">
        <v>8153.5931847699994</v>
      </c>
      <c r="AA22" s="44">
        <v>8651.2827853299987</v>
      </c>
      <c r="AB22" s="44">
        <v>9648.9708438199996</v>
      </c>
      <c r="AC22" s="44">
        <v>12241.23551585</v>
      </c>
      <c r="AD22" s="44">
        <v>12096.135722660001</v>
      </c>
      <c r="AE22" s="44">
        <v>12352.539724970002</v>
      </c>
      <c r="AF22" s="44">
        <v>12142.15405859</v>
      </c>
      <c r="AG22" s="44">
        <v>12328.550066790001</v>
      </c>
      <c r="AH22" s="44">
        <v>13693.949706059997</v>
      </c>
      <c r="AI22" s="44">
        <v>14611.394609810002</v>
      </c>
      <c r="AJ22" s="44">
        <v>16027.065024969997</v>
      </c>
      <c r="AK22" s="44">
        <v>16658.941808049996</v>
      </c>
      <c r="AL22" s="44">
        <v>16279.539948670001</v>
      </c>
      <c r="AM22" s="44">
        <v>13635.896143919999</v>
      </c>
      <c r="AN22" s="44">
        <v>13060.276075770002</v>
      </c>
    </row>
    <row r="23" spans="1:40" s="3" customFormat="1" ht="15" hidden="1" outlineLevel="1" thickBot="1">
      <c r="A23" s="42" t="s">
        <v>103</v>
      </c>
      <c r="B23" s="41" t="s">
        <v>102</v>
      </c>
      <c r="C23" s="40"/>
      <c r="D23" s="39">
        <v>0.21472624905960069</v>
      </c>
      <c r="E23" s="39">
        <v>0.21073146712734978</v>
      </c>
      <c r="F23" s="39">
        <v>0.20329827518240456</v>
      </c>
      <c r="G23" s="39">
        <v>0.231299279741706</v>
      </c>
      <c r="H23" s="39">
        <v>0.20895678609541279</v>
      </c>
      <c r="I23" s="39">
        <v>0.19699095564963653</v>
      </c>
      <c r="J23" s="39">
        <v>0.18365419251377049</v>
      </c>
      <c r="K23" s="39">
        <v>0.18530246484407664</v>
      </c>
      <c r="L23" s="39">
        <v>0.18936345667058227</v>
      </c>
      <c r="M23" s="39">
        <v>0.13668405427644792</v>
      </c>
      <c r="N23" s="39">
        <v>0.16981030160690538</v>
      </c>
      <c r="O23" s="39">
        <v>0.19513057209464443</v>
      </c>
      <c r="P23" s="39">
        <v>0.20318654337713804</v>
      </c>
      <c r="Q23" s="39">
        <v>0.18140531662437981</v>
      </c>
      <c r="R23" s="39">
        <v>0.17993394454196776</v>
      </c>
      <c r="S23" s="39">
        <v>0.18841811354185745</v>
      </c>
      <c r="T23" s="39">
        <v>0.18541519988444347</v>
      </c>
      <c r="U23" s="39">
        <v>0.18020006952898385</v>
      </c>
      <c r="V23" s="39">
        <v>0.17308637188170561</v>
      </c>
      <c r="W23" s="39">
        <v>0.17507871540677808</v>
      </c>
      <c r="X23" s="39">
        <v>0.17337273893612279</v>
      </c>
      <c r="Y23" s="39">
        <v>0.16595448340277</v>
      </c>
      <c r="Z23" s="39">
        <v>0.16670804546041507</v>
      </c>
      <c r="AA23" s="39">
        <v>0.17907324248727638</v>
      </c>
      <c r="AB23" s="39">
        <v>0.17624581381185786</v>
      </c>
      <c r="AC23" s="39">
        <v>0.17455260181083679</v>
      </c>
      <c r="AD23" s="39">
        <v>0.16500310234291932</v>
      </c>
      <c r="AE23" s="39">
        <v>0.16073792425067351</v>
      </c>
      <c r="AF23" s="39">
        <v>0.15606069897140423</v>
      </c>
      <c r="AG23" s="39">
        <v>0.15697044611627498</v>
      </c>
      <c r="AH23" s="39">
        <v>0.15774197657790814</v>
      </c>
      <c r="AI23" s="39">
        <v>0.16314407983262252</v>
      </c>
      <c r="AJ23" s="39">
        <v>0.16578123227140759</v>
      </c>
      <c r="AK23" s="39">
        <v>0.171764850931931</v>
      </c>
      <c r="AL23" s="39">
        <v>0.16399811029689484</v>
      </c>
      <c r="AM23" s="39">
        <v>0.15411555830285747</v>
      </c>
      <c r="AN23" s="39">
        <v>0.16006142896653147</v>
      </c>
    </row>
    <row r="24" spans="1:40" hidden="1" outlineLevel="1"/>
    <row r="25" spans="1:40" hidden="1" outlineLevel="1">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row>
    <row r="26" spans="1:40" hidden="1" outlineLevel="1">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row>
    <row r="27" spans="1:40" hidden="1" outlineLevel="1">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row>
    <row r="28" spans="1:40" hidden="1" outlineLevel="1">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row>
    <row r="29" spans="1:40" hidden="1" outlineLevel="1">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row>
    <row r="30" spans="1:40" hidden="1" outlineLevel="1">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row>
    <row r="31" spans="1:40" hidden="1" outlineLevel="1">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row>
    <row r="32" spans="1:40" hidden="1" outlineLevel="1"/>
    <row r="33" hidden="1" outlineLevel="1"/>
    <row r="34" hidden="1" outlineLevel="1"/>
    <row r="35" hidden="1" outlineLevel="1"/>
    <row r="36" hidden="1" outlineLevel="1"/>
    <row r="37" hidden="1" outlineLevel="1"/>
    <row r="38" hidden="1" outlineLevel="1"/>
    <row r="39" hidden="1" outlineLevel="1"/>
    <row r="40" hidden="1" outlineLevel="1"/>
    <row r="41" hidden="1" outlineLevel="1"/>
    <row r="42" hidden="1" outlineLevel="1"/>
    <row r="43" hidden="1" outlineLevel="1"/>
    <row r="44" hidden="1" outlineLevel="1"/>
    <row r="45" hidden="1" outlineLevel="1"/>
    <row r="46" hidden="1" outlineLevel="1"/>
    <row r="47" hidden="1" outlineLevel="1"/>
    <row r="48" hidden="1" outlineLevel="1"/>
    <row r="49" spans="1:22" ht="54" collapsed="1">
      <c r="A49" s="69" t="s">
        <v>160</v>
      </c>
      <c r="B49" s="69" t="s">
        <v>161</v>
      </c>
      <c r="C49" s="20"/>
    </row>
    <row r="50" spans="1:22" ht="18">
      <c r="A50" s="70" t="s">
        <v>125</v>
      </c>
      <c r="B50" s="70" t="s">
        <v>126</v>
      </c>
      <c r="C50" s="36"/>
      <c r="Q50" s="19"/>
    </row>
    <row r="51" spans="1:22" ht="18">
      <c r="A51" s="35"/>
      <c r="B51" s="35"/>
      <c r="C51" s="35"/>
      <c r="D51" s="23"/>
      <c r="E51" s="23"/>
      <c r="F51" s="23"/>
      <c r="G51" s="23"/>
      <c r="H51" s="23"/>
      <c r="I51" s="23"/>
      <c r="J51" s="23"/>
      <c r="K51" s="23"/>
      <c r="L51" s="23"/>
      <c r="M51" s="23"/>
      <c r="N51" s="23"/>
      <c r="O51" s="23"/>
      <c r="P51" s="23"/>
      <c r="Q51" s="19"/>
      <c r="R51" s="23"/>
      <c r="S51" s="23"/>
      <c r="T51" s="23"/>
      <c r="U51" s="23"/>
      <c r="V51" s="23"/>
    </row>
    <row r="52" spans="1:22" ht="15">
      <c r="A52" s="23"/>
      <c r="B52" s="23"/>
      <c r="C52" s="23"/>
      <c r="D52" s="34"/>
      <c r="E52" s="34"/>
      <c r="F52" s="34"/>
      <c r="G52" s="33"/>
      <c r="H52" s="33"/>
      <c r="I52" s="33"/>
      <c r="J52" s="33"/>
      <c r="K52" s="33"/>
      <c r="L52" s="33"/>
      <c r="M52" s="33"/>
      <c r="N52" s="33"/>
      <c r="O52" s="33"/>
      <c r="P52" s="33"/>
      <c r="Q52" s="19"/>
      <c r="R52" s="33"/>
      <c r="S52" s="33"/>
      <c r="T52" s="23"/>
      <c r="U52" s="23"/>
      <c r="V52" s="23"/>
    </row>
    <row r="53" spans="1:22" ht="15">
      <c r="A53" s="25"/>
      <c r="B53" s="25"/>
      <c r="C53" s="25"/>
      <c r="D53" s="24"/>
      <c r="E53" s="24"/>
      <c r="F53" s="24"/>
      <c r="G53" s="24"/>
      <c r="H53" s="24"/>
      <c r="I53" s="24"/>
      <c r="J53" s="24"/>
      <c r="K53" s="24"/>
      <c r="L53" s="24"/>
      <c r="M53" s="24"/>
      <c r="N53" s="24"/>
      <c r="O53" s="24"/>
      <c r="P53" s="24"/>
      <c r="Q53" s="19"/>
      <c r="R53" s="24"/>
      <c r="S53" s="24"/>
      <c r="T53" s="23"/>
      <c r="U53" s="23"/>
      <c r="V53" s="23"/>
    </row>
    <row r="54" spans="1:22" ht="15">
      <c r="A54" s="30"/>
      <c r="B54" s="30"/>
      <c r="C54" s="30"/>
      <c r="D54" s="29"/>
      <c r="E54" s="29"/>
      <c r="F54" s="29"/>
      <c r="G54" s="29"/>
      <c r="H54" s="29"/>
      <c r="I54" s="29"/>
      <c r="J54" s="29"/>
      <c r="K54" s="29"/>
      <c r="L54" s="29"/>
      <c r="M54" s="29"/>
      <c r="N54" s="29"/>
      <c r="O54" s="29"/>
      <c r="P54" s="29"/>
      <c r="Q54" s="19"/>
      <c r="R54" s="29"/>
      <c r="S54" s="29"/>
      <c r="T54" s="23"/>
      <c r="U54" s="23"/>
      <c r="V54" s="23"/>
    </row>
    <row r="55" spans="1:22" ht="15">
      <c r="A55" s="30"/>
      <c r="B55" s="30"/>
      <c r="C55" s="30"/>
      <c r="D55" s="29"/>
      <c r="E55" s="29"/>
      <c r="F55" s="29"/>
      <c r="G55" s="29"/>
      <c r="H55" s="29"/>
      <c r="I55" s="29"/>
      <c r="J55" s="29"/>
      <c r="K55" s="29"/>
      <c r="L55" s="29"/>
      <c r="M55" s="29"/>
      <c r="N55" s="29"/>
      <c r="O55" s="29"/>
      <c r="P55" s="29"/>
      <c r="Q55" s="19"/>
      <c r="R55" s="29"/>
      <c r="S55" s="29"/>
      <c r="T55" s="23"/>
      <c r="U55" s="23"/>
      <c r="V55" s="23"/>
    </row>
    <row r="56" spans="1:22" ht="15">
      <c r="A56" s="32"/>
      <c r="B56" s="32"/>
      <c r="C56" s="32"/>
      <c r="D56" s="29"/>
      <c r="E56" s="29"/>
      <c r="F56" s="29"/>
      <c r="G56" s="29"/>
      <c r="H56" s="29"/>
      <c r="I56" s="29"/>
      <c r="J56" s="29"/>
      <c r="K56" s="29"/>
      <c r="L56" s="29"/>
      <c r="M56" s="29"/>
      <c r="N56" s="29"/>
      <c r="O56" s="29"/>
      <c r="P56" s="29"/>
      <c r="Q56" s="19"/>
      <c r="R56" s="29"/>
      <c r="S56" s="29"/>
      <c r="T56" s="23"/>
      <c r="U56" s="23"/>
      <c r="V56" s="23"/>
    </row>
    <row r="57" spans="1:22" ht="21.75" customHeight="1">
      <c r="H57" s="31"/>
      <c r="I57" s="31"/>
      <c r="J57" s="31"/>
      <c r="K57" s="31"/>
      <c r="L57" s="31"/>
      <c r="M57" s="31"/>
      <c r="N57" s="31"/>
      <c r="O57" s="31"/>
      <c r="P57" s="31"/>
      <c r="Q57" s="19"/>
      <c r="R57" s="29"/>
      <c r="S57" s="29"/>
      <c r="T57" s="23"/>
      <c r="U57" s="23"/>
      <c r="V57" s="23"/>
    </row>
    <row r="58" spans="1:22" ht="15">
      <c r="A58" s="30"/>
      <c r="B58" s="30"/>
      <c r="C58" s="30"/>
      <c r="D58" s="29"/>
      <c r="E58" s="29"/>
      <c r="F58" s="29"/>
      <c r="G58" s="29"/>
      <c r="H58" s="29"/>
      <c r="I58" s="29"/>
      <c r="J58" s="29"/>
      <c r="K58" s="29"/>
      <c r="L58" s="29"/>
      <c r="M58" s="29"/>
      <c r="N58" s="29"/>
      <c r="O58" s="29"/>
      <c r="P58" s="29"/>
      <c r="Q58" s="19"/>
      <c r="R58" s="29"/>
      <c r="S58" s="29"/>
      <c r="T58" s="23"/>
      <c r="U58" s="23"/>
      <c r="V58" s="23"/>
    </row>
    <row r="59" spans="1:22" ht="15">
      <c r="A59" s="28"/>
      <c r="B59" s="28"/>
      <c r="C59" s="28"/>
      <c r="D59" s="27"/>
      <c r="E59" s="27"/>
      <c r="F59" s="27"/>
      <c r="G59" s="27"/>
      <c r="H59" s="27"/>
      <c r="I59" s="27"/>
      <c r="J59" s="27"/>
      <c r="K59" s="27"/>
      <c r="L59" s="27"/>
      <c r="M59" s="27"/>
      <c r="N59" s="27"/>
      <c r="O59" s="27"/>
      <c r="P59" s="27"/>
      <c r="Q59" s="19"/>
      <c r="R59" s="27"/>
      <c r="S59" s="27"/>
      <c r="T59" s="26"/>
      <c r="U59" s="26"/>
      <c r="V59" s="26"/>
    </row>
    <row r="60" spans="1:22" ht="15">
      <c r="A60" s="25"/>
      <c r="B60" s="25"/>
      <c r="C60" s="25"/>
      <c r="D60" s="24"/>
      <c r="E60" s="24"/>
      <c r="F60" s="24"/>
      <c r="G60" s="24"/>
      <c r="H60" s="24"/>
      <c r="I60" s="24"/>
      <c r="J60" s="24"/>
      <c r="K60" s="24"/>
      <c r="L60" s="24"/>
      <c r="M60" s="24"/>
      <c r="N60" s="24"/>
      <c r="O60" s="24"/>
      <c r="P60" s="24"/>
      <c r="Q60" s="19"/>
      <c r="R60" s="24"/>
      <c r="S60" s="24"/>
      <c r="T60" s="23"/>
      <c r="U60" s="23"/>
      <c r="V60" s="23"/>
    </row>
    <row r="61" spans="1:22">
      <c r="Q61" s="22"/>
    </row>
    <row r="64" spans="1:22">
      <c r="Q64" s="19"/>
    </row>
    <row r="65" spans="1:17" ht="54" hidden="1" outlineLevel="1">
      <c r="A65" s="21" t="s">
        <v>162</v>
      </c>
      <c r="B65" s="21" t="s">
        <v>163</v>
      </c>
      <c r="C65" s="20"/>
      <c r="Q65" s="19"/>
    </row>
    <row r="66" spans="1:17" hidden="1" outlineLevel="1">
      <c r="Q66" s="19"/>
    </row>
    <row r="67" spans="1:17" hidden="1" outlineLevel="1">
      <c r="Q67" s="19"/>
    </row>
    <row r="68" spans="1:17" hidden="1" outlineLevel="1">
      <c r="Q68" s="19"/>
    </row>
    <row r="69" spans="1:17" hidden="1" outlineLevel="1">
      <c r="Q69" s="19"/>
    </row>
    <row r="70" spans="1:17" hidden="1" outlineLevel="1">
      <c r="Q70" s="19"/>
    </row>
    <row r="71" spans="1:17" hidden="1" outlineLevel="1">
      <c r="Q71" s="19"/>
    </row>
    <row r="72" spans="1:17" hidden="1" outlineLevel="1">
      <c r="Q72" s="19"/>
    </row>
    <row r="73" spans="1:17" hidden="1" outlineLevel="1">
      <c r="Q73" s="19"/>
    </row>
    <row r="74" spans="1:17" hidden="1" outlineLevel="1">
      <c r="Q74" s="19"/>
    </row>
    <row r="75" spans="1:17" hidden="1" outlineLevel="1">
      <c r="Q75" s="19"/>
    </row>
    <row r="76" spans="1:17" hidden="1" outlineLevel="1"/>
    <row r="77" spans="1:17" hidden="1" outlineLevel="1"/>
    <row r="78" spans="1:17" hidden="1" outlineLevel="1"/>
    <row r="79" spans="1:17" hidden="1" outlineLevel="1"/>
    <row r="80" spans="1:17" hidden="1" outlineLevel="1"/>
    <row r="81" spans="1:40" collapsed="1"/>
    <row r="82" spans="1:40" ht="23.25">
      <c r="A82" s="18" t="s">
        <v>99</v>
      </c>
    </row>
    <row r="83" spans="1:40">
      <c r="A83" s="17"/>
    </row>
    <row r="84" spans="1:40">
      <c r="A84" s="16"/>
    </row>
    <row r="85" spans="1:40" ht="15">
      <c r="A85" s="15"/>
      <c r="D85" s="13">
        <v>1987</v>
      </c>
      <c r="E85" s="13">
        <v>1988</v>
      </c>
      <c r="F85" s="13">
        <v>1989</v>
      </c>
      <c r="G85" s="14">
        <v>1990</v>
      </c>
      <c r="H85" s="14">
        <v>1991</v>
      </c>
      <c r="I85" s="14">
        <v>1992</v>
      </c>
      <c r="J85" s="14">
        <v>1993</v>
      </c>
      <c r="K85" s="14">
        <v>1994</v>
      </c>
      <c r="L85" s="14">
        <v>1995</v>
      </c>
      <c r="M85" s="14">
        <v>1996</v>
      </c>
      <c r="N85" s="14">
        <v>1997</v>
      </c>
      <c r="O85" s="14">
        <v>1998</v>
      </c>
      <c r="P85" s="14">
        <v>1999</v>
      </c>
      <c r="Q85" s="14">
        <v>2000</v>
      </c>
      <c r="R85" s="14">
        <v>2001</v>
      </c>
      <c r="S85" s="14">
        <v>2002</v>
      </c>
      <c r="T85" s="14">
        <v>2003</v>
      </c>
      <c r="U85" s="14">
        <v>2004</v>
      </c>
      <c r="V85" s="14">
        <v>2005</v>
      </c>
      <c r="W85" s="14">
        <v>2006</v>
      </c>
      <c r="X85" s="14">
        <v>2007</v>
      </c>
      <c r="Y85" s="14">
        <v>2008</v>
      </c>
      <c r="Z85" s="14">
        <v>2009</v>
      </c>
      <c r="AA85" s="14">
        <v>2010</v>
      </c>
      <c r="AB85" s="14">
        <v>2011</v>
      </c>
      <c r="AC85" s="14">
        <v>2012</v>
      </c>
      <c r="AD85" s="14">
        <v>2013</v>
      </c>
      <c r="AE85" s="14">
        <v>2014</v>
      </c>
      <c r="AF85" s="14">
        <v>2015</v>
      </c>
      <c r="AG85" s="14">
        <v>2016</v>
      </c>
      <c r="AH85" s="14">
        <v>2017</v>
      </c>
      <c r="AI85" s="14">
        <v>2018</v>
      </c>
      <c r="AJ85" s="14">
        <v>2019</v>
      </c>
      <c r="AK85" s="13">
        <v>2020</v>
      </c>
      <c r="AL85" s="13">
        <v>2021</v>
      </c>
      <c r="AM85" s="13">
        <v>2022</v>
      </c>
      <c r="AN85" s="13">
        <v>2023</v>
      </c>
    </row>
    <row r="86" spans="1:40" ht="25.5">
      <c r="A86" s="9" t="s">
        <v>155</v>
      </c>
      <c r="B86" s="8"/>
      <c r="C86" s="8"/>
      <c r="D86" s="4">
        <v>6716.2996128790592</v>
      </c>
      <c r="E86" s="4">
        <v>7081.7558870613275</v>
      </c>
      <c r="F86" s="4">
        <v>7702.4048833491688</v>
      </c>
      <c r="G86" s="4">
        <v>8613.3731236331132</v>
      </c>
      <c r="H86" s="4">
        <v>9292.8153890591711</v>
      </c>
      <c r="I86" s="4">
        <v>9911.7197949367073</v>
      </c>
      <c r="J86" s="4">
        <v>10774.113412951967</v>
      </c>
      <c r="K86" s="4">
        <v>10674.916603999998</v>
      </c>
      <c r="L86" s="4">
        <v>10877.576100000002</v>
      </c>
      <c r="M86" s="4">
        <v>11438.195387539998</v>
      </c>
      <c r="N86" s="4">
        <v>12414.950542249999</v>
      </c>
      <c r="O86" s="4">
        <v>13044.391320350001</v>
      </c>
      <c r="P86" s="4">
        <v>13398.970490580003</v>
      </c>
      <c r="Q86" s="4">
        <v>13897.767921860002</v>
      </c>
      <c r="R86" s="4">
        <v>14138.137863249998</v>
      </c>
      <c r="S86" s="4">
        <v>15349.380176369998</v>
      </c>
      <c r="T86" s="4">
        <v>17021.350410300001</v>
      </c>
      <c r="U86" s="4">
        <v>18124.426891470001</v>
      </c>
      <c r="V86" s="4">
        <v>18682.674039580001</v>
      </c>
      <c r="W86" s="4">
        <v>19409.604301110001</v>
      </c>
      <c r="X86" s="4">
        <v>19909.089671549998</v>
      </c>
      <c r="Y86" s="4">
        <v>19766.529537820003</v>
      </c>
      <c r="Z86" s="4">
        <v>20840.763859729999</v>
      </c>
      <c r="AA86" s="4">
        <v>22424.189636710002</v>
      </c>
      <c r="AB86" s="4">
        <v>23642.709613229999</v>
      </c>
      <c r="AC86" s="4">
        <v>24967.873739620009</v>
      </c>
      <c r="AD86" s="4">
        <v>25240.795404839999</v>
      </c>
      <c r="AE86" s="4">
        <v>26451.292800580006</v>
      </c>
      <c r="AF86" s="4">
        <v>27185.973545088644</v>
      </c>
      <c r="AG86" s="4">
        <v>28791.360883911104</v>
      </c>
      <c r="AH86" s="4">
        <v>30477.687425830034</v>
      </c>
      <c r="AI86" s="4">
        <v>31116.216357458812</v>
      </c>
      <c r="AJ86" s="4">
        <v>32836.787919459995</v>
      </c>
      <c r="AK86" s="4">
        <v>32553.362092249998</v>
      </c>
      <c r="AL86" s="4">
        <v>32767.503859489996</v>
      </c>
      <c r="AM86" s="4">
        <v>31160.539184350004</v>
      </c>
      <c r="AN86" s="4">
        <v>35739.158633060011</v>
      </c>
    </row>
    <row r="87" spans="1:40" ht="25.5">
      <c r="A87" s="9" t="s">
        <v>159</v>
      </c>
      <c r="B87" s="12"/>
      <c r="C87" s="12"/>
      <c r="D87" s="4">
        <v>6560.6280782644217</v>
      </c>
      <c r="E87" s="4">
        <v>6917.2610761104588</v>
      </c>
      <c r="F87" s="4">
        <v>7530.9021447390633</v>
      </c>
      <c r="G87" s="4">
        <v>8412.9884385049863</v>
      </c>
      <c r="H87" s="4">
        <v>9053.1316420362546</v>
      </c>
      <c r="I87" s="4">
        <v>9656.2090593204084</v>
      </c>
      <c r="J87" s="4">
        <v>10539.202841939308</v>
      </c>
      <c r="K87" s="4">
        <v>10489.518249015251</v>
      </c>
      <c r="L87" s="4">
        <v>10636.416677159765</v>
      </c>
      <c r="M87" s="4">
        <v>11128.829216561999</v>
      </c>
      <c r="N87" s="4">
        <v>12041.275532277654</v>
      </c>
      <c r="O87" s="4">
        <v>12718.718247090173</v>
      </c>
      <c r="P87" s="4">
        <v>13117.681479888824</v>
      </c>
      <c r="Q87" s="4">
        <v>13511.229296843841</v>
      </c>
      <c r="R87" s="4">
        <v>14049.731113613158</v>
      </c>
      <c r="S87" s="4">
        <v>15497.63383593047</v>
      </c>
      <c r="T87" s="4">
        <v>16815.132263772604</v>
      </c>
      <c r="U87" s="4">
        <v>17992.103331498551</v>
      </c>
      <c r="V87" s="4">
        <v>18464.247987517436</v>
      </c>
      <c r="W87" s="4">
        <v>19197.583755552794</v>
      </c>
      <c r="X87" s="4">
        <v>19755.202962567277</v>
      </c>
      <c r="Y87" s="4">
        <v>19897.135280526865</v>
      </c>
      <c r="Z87" s="4">
        <v>20384.062921134711</v>
      </c>
      <c r="AA87" s="4">
        <v>22153.415216746165</v>
      </c>
      <c r="AB87" s="4">
        <v>23542.994641151032</v>
      </c>
      <c r="AC87" s="4">
        <v>24357.863118120007</v>
      </c>
      <c r="AD87" s="4">
        <v>24867.730905140001</v>
      </c>
      <c r="AE87" s="4">
        <v>25717.056731950004</v>
      </c>
      <c r="AF87" s="4">
        <v>27031.907308988644</v>
      </c>
      <c r="AG87" s="4">
        <v>28522.172466531105</v>
      </c>
      <c r="AH87" s="4">
        <v>29983.055753680033</v>
      </c>
      <c r="AI87" s="4">
        <v>31333.984881068813</v>
      </c>
      <c r="AJ87" s="4">
        <v>31845.171919409997</v>
      </c>
      <c r="AK87" s="4">
        <v>32200.627911279997</v>
      </c>
      <c r="AL87" s="4">
        <v>32218.375563349997</v>
      </c>
      <c r="AM87" s="4">
        <v>32863.777404420005</v>
      </c>
      <c r="AN87" s="4">
        <v>35078.75876347001</v>
      </c>
    </row>
    <row r="88" spans="1:40">
      <c r="A88" s="9" t="s">
        <v>156</v>
      </c>
      <c r="B88" s="8"/>
      <c r="C88" s="8"/>
      <c r="D88" s="4">
        <v>6820.6891631282679</v>
      </c>
      <c r="E88" s="4">
        <v>7206.2849497568459</v>
      </c>
      <c r="F88" s="4">
        <v>7730.6607672391319</v>
      </c>
      <c r="G88" s="4">
        <v>8369.6326342296688</v>
      </c>
      <c r="H88" s="4">
        <v>9299.2146190109197</v>
      </c>
      <c r="I88" s="4">
        <v>10121.281931065543</v>
      </c>
      <c r="J88" s="4">
        <v>10874.132371632397</v>
      </c>
      <c r="K88" s="4">
        <v>10548.577999999998</v>
      </c>
      <c r="L88" s="4">
        <v>10959.598</v>
      </c>
      <c r="M88" s="4">
        <v>11761.16227434</v>
      </c>
      <c r="N88" s="4">
        <v>12344.736443979999</v>
      </c>
      <c r="O88" s="4">
        <v>13044.627279959999</v>
      </c>
      <c r="P88" s="4">
        <v>13448.357261180001</v>
      </c>
      <c r="Q88" s="4">
        <v>14203.72203553</v>
      </c>
      <c r="R88" s="4">
        <v>14927.903776229999</v>
      </c>
      <c r="S88" s="4">
        <v>15573.08795021</v>
      </c>
      <c r="T88" s="4">
        <v>16621.620847270002</v>
      </c>
      <c r="U88" s="4">
        <v>17610.31593714</v>
      </c>
      <c r="V88" s="4">
        <v>18511.249365720003</v>
      </c>
      <c r="W88" s="4">
        <v>18918.654348670003</v>
      </c>
      <c r="X88" s="4">
        <v>19730.429594529996</v>
      </c>
      <c r="Y88" s="4">
        <v>20521.848243619999</v>
      </c>
      <c r="Z88" s="4">
        <v>21312.373080839996</v>
      </c>
      <c r="AA88" s="4">
        <v>22199.677761810002</v>
      </c>
      <c r="AB88" s="4">
        <v>23055.040074300006</v>
      </c>
      <c r="AC88" s="4">
        <v>24051.989133280018</v>
      </c>
      <c r="AD88" s="4">
        <v>25381.975395990004</v>
      </c>
      <c r="AE88" s="4">
        <v>26155.420804759986</v>
      </c>
      <c r="AF88" s="4">
        <v>27792.846103520002</v>
      </c>
      <c r="AG88" s="4">
        <v>28594.023824620006</v>
      </c>
      <c r="AH88" s="4">
        <v>29546.228402799999</v>
      </c>
      <c r="AI88" s="4">
        <v>30044.75464607</v>
      </c>
      <c r="AJ88" s="4">
        <v>31104.845494439996</v>
      </c>
      <c r="AK88" s="4">
        <v>31591.412880859989</v>
      </c>
      <c r="AL88" s="4">
        <v>33086.091603110006</v>
      </c>
      <c r="AM88" s="4">
        <v>34587.752248380013</v>
      </c>
      <c r="AN88" s="4">
        <v>36980.29811453</v>
      </c>
    </row>
    <row r="89" spans="1:40">
      <c r="A89" s="9" t="s">
        <v>158</v>
      </c>
      <c r="B89" s="12"/>
      <c r="C89" s="12"/>
      <c r="D89" s="4">
        <v>6508.6503538612396</v>
      </c>
      <c r="E89" s="4">
        <v>6384.1212911657212</v>
      </c>
      <c r="F89" s="4">
        <v>6355.865407275759</v>
      </c>
      <c r="G89" s="4">
        <v>6599.6058966792034</v>
      </c>
      <c r="H89" s="4">
        <v>6593.2066667274566</v>
      </c>
      <c r="I89" s="4">
        <v>6383.6445305986208</v>
      </c>
      <c r="J89" s="4">
        <v>6283.6255719181909</v>
      </c>
      <c r="K89" s="4">
        <v>6409.9641759181923</v>
      </c>
      <c r="L89" s="4">
        <v>6327.9422759181944</v>
      </c>
      <c r="M89" s="4">
        <v>6310.6139413000001</v>
      </c>
      <c r="N89" s="4">
        <v>6695.5600269799997</v>
      </c>
      <c r="O89" s="4">
        <v>6910.8556612400007</v>
      </c>
      <c r="P89" s="4">
        <v>7039.0728887400001</v>
      </c>
      <c r="Q89" s="4">
        <v>6934.6668542500011</v>
      </c>
      <c r="R89" s="4">
        <v>6257.1674278099999</v>
      </c>
      <c r="S89" s="4">
        <v>6166.0364865800002</v>
      </c>
      <c r="T89" s="4">
        <v>6885.5635281800005</v>
      </c>
      <c r="U89" s="4">
        <v>7717.4990735599986</v>
      </c>
      <c r="V89" s="4">
        <v>8118.7357380000003</v>
      </c>
      <c r="W89" s="4">
        <v>8913.0016876999998</v>
      </c>
      <c r="X89" s="4">
        <v>9394.1834160099988</v>
      </c>
      <c r="Y89" s="4">
        <v>8665.9653891300004</v>
      </c>
      <c r="Z89" s="4">
        <v>8153.5931847699994</v>
      </c>
      <c r="AA89" s="4">
        <v>8651.2827853299987</v>
      </c>
      <c r="AB89" s="4">
        <v>9648.9708438199996</v>
      </c>
      <c r="AC89" s="4">
        <v>12241.23551585</v>
      </c>
      <c r="AD89" s="4">
        <v>12096.135722660001</v>
      </c>
      <c r="AE89" s="4">
        <v>12352.539724970002</v>
      </c>
      <c r="AF89" s="4">
        <v>12142.15405859</v>
      </c>
      <c r="AG89" s="4">
        <v>12328.550066790001</v>
      </c>
      <c r="AH89" s="4">
        <v>13693.949706059997</v>
      </c>
      <c r="AI89" s="4">
        <v>14611.394609810002</v>
      </c>
      <c r="AJ89" s="4">
        <v>16027.065024969997</v>
      </c>
      <c r="AK89" s="4">
        <v>16658.941808049996</v>
      </c>
      <c r="AL89" s="4">
        <v>16279.539948670001</v>
      </c>
      <c r="AM89" s="4">
        <v>13635.896143919999</v>
      </c>
      <c r="AN89" s="4">
        <v>13060.276075770002</v>
      </c>
    </row>
    <row r="91" spans="1:40">
      <c r="A91" s="10"/>
    </row>
    <row r="92" spans="1:40">
      <c r="A92" s="11" t="s">
        <v>98</v>
      </c>
    </row>
    <row r="93" spans="1:40">
      <c r="A93" s="10"/>
      <c r="E93" s="6"/>
      <c r="F93" s="6"/>
    </row>
    <row r="94" spans="1:40" ht="25.5">
      <c r="A94" s="9" t="s">
        <v>155</v>
      </c>
      <c r="B94" s="8"/>
      <c r="C94" s="8"/>
      <c r="E94" s="6">
        <f t="shared" ref="E94:AN94" si="0">(E86-D86)/ABS(D86)</f>
        <v>5.4413336993107894E-2</v>
      </c>
      <c r="F94" s="6">
        <f t="shared" si="0"/>
        <v>8.7640552171784653E-2</v>
      </c>
      <c r="G94" s="7">
        <f t="shared" si="0"/>
        <v>0.11827062509441026</v>
      </c>
      <c r="H94" s="7">
        <f t="shared" si="0"/>
        <v>7.8882251549259458E-2</v>
      </c>
      <c r="I94" s="7">
        <f t="shared" si="0"/>
        <v>6.6600312173014736E-2</v>
      </c>
      <c r="J94" s="7">
        <f t="shared" si="0"/>
        <v>8.7007465491084984E-2</v>
      </c>
      <c r="K94" s="7">
        <f t="shared" si="0"/>
        <v>-9.2069579324012395E-3</v>
      </c>
      <c r="L94" s="7">
        <f t="shared" si="0"/>
        <v>1.8984644425612218E-2</v>
      </c>
      <c r="M94" s="7">
        <f t="shared" si="0"/>
        <v>5.1538990156087768E-2</v>
      </c>
      <c r="N94" s="7">
        <f t="shared" si="0"/>
        <v>8.5394165916593157E-2</v>
      </c>
      <c r="O94" s="7">
        <f t="shared" si="0"/>
        <v>5.0700224375273856E-2</v>
      </c>
      <c r="P94" s="7">
        <f t="shared" si="0"/>
        <v>2.7182500242601375E-2</v>
      </c>
      <c r="Q94" s="7">
        <f t="shared" si="0"/>
        <v>3.7226548982302314E-2</v>
      </c>
      <c r="R94" s="7">
        <f t="shared" si="0"/>
        <v>1.7295578882988428E-2</v>
      </c>
      <c r="S94" s="7">
        <f t="shared" si="0"/>
        <v>8.5671983456070619E-2</v>
      </c>
      <c r="T94" s="7">
        <f t="shared" si="0"/>
        <v>0.10892754070317197</v>
      </c>
      <c r="U94" s="7">
        <f t="shared" si="0"/>
        <v>6.4805462233037792E-2</v>
      </c>
      <c r="V94" s="7">
        <f t="shared" si="0"/>
        <v>3.0800816569418316E-2</v>
      </c>
      <c r="W94" s="7">
        <f t="shared" si="0"/>
        <v>3.8909326362487999E-2</v>
      </c>
      <c r="X94" s="7">
        <f t="shared" si="0"/>
        <v>2.5733928558833774E-2</v>
      </c>
      <c r="Y94" s="7">
        <f t="shared" si="0"/>
        <v>-7.1605551073343991E-3</v>
      </c>
      <c r="Z94" s="7">
        <f t="shared" si="0"/>
        <v>5.4346126863323477E-2</v>
      </c>
      <c r="AA94" s="7">
        <f t="shared" si="0"/>
        <v>7.5977338817201895E-2</v>
      </c>
      <c r="AB94" s="7">
        <f t="shared" si="0"/>
        <v>5.4339532275681141E-2</v>
      </c>
      <c r="AC94" s="7">
        <f t="shared" si="0"/>
        <v>5.6049587719356551E-2</v>
      </c>
      <c r="AD94" s="7">
        <f t="shared" si="0"/>
        <v>1.0930913383581693E-2</v>
      </c>
      <c r="AE94" s="7">
        <f t="shared" si="0"/>
        <v>4.7957973444366593E-2</v>
      </c>
      <c r="AF94" s="7">
        <f t="shared" si="0"/>
        <v>2.7774852066683422E-2</v>
      </c>
      <c r="AG94" s="7">
        <f t="shared" si="0"/>
        <v>5.9052045208529448E-2</v>
      </c>
      <c r="AH94" s="7">
        <f t="shared" si="0"/>
        <v>5.8570574302420908E-2</v>
      </c>
      <c r="AI94" s="7">
        <f t="shared" si="0"/>
        <v>2.0950701498684599E-2</v>
      </c>
      <c r="AJ94" s="7">
        <f t="shared" si="0"/>
        <v>5.5295012164573415E-2</v>
      </c>
      <c r="AK94" s="6">
        <f t="shared" si="0"/>
        <v>-8.6313505421165681E-3</v>
      </c>
      <c r="AL94" s="6">
        <f t="shared" si="0"/>
        <v>6.5781766759808605E-3</v>
      </c>
      <c r="AM94" s="6">
        <f t="shared" si="0"/>
        <v>-4.90414125540597E-2</v>
      </c>
      <c r="AN94" s="6">
        <f t="shared" si="0"/>
        <v>0.14693646414852676</v>
      </c>
    </row>
    <row r="95" spans="1:40" ht="25.5">
      <c r="A95" s="9" t="s">
        <v>155</v>
      </c>
      <c r="B95" s="8"/>
      <c r="C95" s="8"/>
      <c r="E95" s="6">
        <f t="shared" ref="E95:AN95" si="1">(E88-D88)/ABS(D88)</f>
        <v>5.6533258942960955E-2</v>
      </c>
      <c r="F95" s="6">
        <f t="shared" si="1"/>
        <v>7.2766456105788538E-2</v>
      </c>
      <c r="G95" s="7">
        <f t="shared" si="1"/>
        <v>8.265423697006101E-2</v>
      </c>
      <c r="H95" s="7">
        <f t="shared" si="1"/>
        <v>0.11106604380453892</v>
      </c>
      <c r="I95" s="7">
        <f t="shared" si="1"/>
        <v>8.8401800123423746E-2</v>
      </c>
      <c r="J95" s="7">
        <f t="shared" si="1"/>
        <v>7.4382913715317828E-2</v>
      </c>
      <c r="K95" s="7">
        <f t="shared" si="1"/>
        <v>-2.9938422717906251E-2</v>
      </c>
      <c r="L95" s="7">
        <f t="shared" si="1"/>
        <v>3.8964493602834653E-2</v>
      </c>
      <c r="M95" s="7">
        <f t="shared" si="1"/>
        <v>7.3138109111301378E-2</v>
      </c>
      <c r="N95" s="7">
        <f t="shared" si="1"/>
        <v>4.9618749918383095E-2</v>
      </c>
      <c r="O95" s="7">
        <f t="shared" si="1"/>
        <v>5.6695486303501248E-2</v>
      </c>
      <c r="P95" s="7">
        <f t="shared" si="1"/>
        <v>3.0949905471062241E-2</v>
      </c>
      <c r="Q95" s="7">
        <f t="shared" si="1"/>
        <v>5.6167809917604811E-2</v>
      </c>
      <c r="R95" s="7">
        <f t="shared" si="1"/>
        <v>5.0985350099677425E-2</v>
      </c>
      <c r="S95" s="7">
        <f t="shared" si="1"/>
        <v>4.3220011573717396E-2</v>
      </c>
      <c r="T95" s="7">
        <f t="shared" si="1"/>
        <v>6.7329799999354845E-2</v>
      </c>
      <c r="U95" s="7">
        <f t="shared" si="1"/>
        <v>5.9482471592557408E-2</v>
      </c>
      <c r="V95" s="7">
        <f t="shared" si="1"/>
        <v>5.1159413141472529E-2</v>
      </c>
      <c r="W95" s="7">
        <f t="shared" si="1"/>
        <v>2.2008508172573785E-2</v>
      </c>
      <c r="X95" s="7">
        <f t="shared" si="1"/>
        <v>4.2908720192198123E-2</v>
      </c>
      <c r="Y95" s="7">
        <f t="shared" si="1"/>
        <v>4.0111577160459461E-2</v>
      </c>
      <c r="Z95" s="7">
        <f t="shared" si="1"/>
        <v>3.8521132591737277E-2</v>
      </c>
      <c r="AA95" s="7">
        <f t="shared" si="1"/>
        <v>4.1633312142405239E-2</v>
      </c>
      <c r="AB95" s="7">
        <f t="shared" si="1"/>
        <v>3.8530393173610823E-2</v>
      </c>
      <c r="AC95" s="7">
        <f t="shared" si="1"/>
        <v>4.3242130821161927E-2</v>
      </c>
      <c r="AD95" s="7">
        <f t="shared" si="1"/>
        <v>5.5296310643585159E-2</v>
      </c>
      <c r="AE95" s="7">
        <f t="shared" si="1"/>
        <v>3.0472230655939212E-2</v>
      </c>
      <c r="AF95" s="7">
        <f t="shared" si="1"/>
        <v>6.2603668699607512E-2</v>
      </c>
      <c r="AG95" s="7">
        <f t="shared" si="1"/>
        <v>2.8826760602921275E-2</v>
      </c>
      <c r="AH95" s="7">
        <f t="shared" si="1"/>
        <v>3.3300824816412403E-2</v>
      </c>
      <c r="AI95" s="7">
        <f t="shared" si="1"/>
        <v>1.6872753993289934E-2</v>
      </c>
      <c r="AJ95" s="7">
        <f t="shared" si="1"/>
        <v>3.5283724592128161E-2</v>
      </c>
      <c r="AK95" s="6">
        <f t="shared" si="1"/>
        <v>1.5642816374283764E-2</v>
      </c>
      <c r="AL95" s="6">
        <f t="shared" si="1"/>
        <v>4.7312816551980962E-2</v>
      </c>
      <c r="AM95" s="6">
        <f t="shared" si="1"/>
        <v>4.5386462181252467E-2</v>
      </c>
      <c r="AN95" s="6">
        <f t="shared" si="1"/>
        <v>6.9173210475452232E-2</v>
      </c>
    </row>
    <row r="96" spans="1:40">
      <c r="E96" s="6"/>
      <c r="F96" s="6"/>
    </row>
    <row r="100" spans="7:40">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4"/>
      <c r="AL100" s="4"/>
      <c r="AM100" s="4"/>
      <c r="AN100" s="4"/>
    </row>
  </sheetData>
  <pageMargins left="3.937007874015748E-2" right="3.937007874015748E-2" top="3.937007874015748E-2" bottom="3.937007874015748E-2" header="0" footer="3.937007874015748E-2"/>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BV59"/>
  <sheetViews>
    <sheetView zoomScaleNormal="100" zoomScaleSheetLayoutView="100" workbookViewId="0"/>
  </sheetViews>
  <sheetFormatPr baseColWidth="10" defaultColWidth="8.25" defaultRowHeight="12.75" outlineLevelCol="1"/>
  <cols>
    <col min="1" max="2" width="46.625" style="106" customWidth="1"/>
    <col min="3" max="3" width="3.125" style="106" bestFit="1" customWidth="1"/>
    <col min="4" max="4" width="12.625" style="107" customWidth="1"/>
    <col min="5" max="5" width="12.625" style="107" hidden="1" customWidth="1" outlineLevel="1"/>
    <col min="6" max="11" width="12.625" style="102" hidden="1" customWidth="1" outlineLevel="1"/>
    <col min="12" max="12" width="12.625" style="102" hidden="1" customWidth="1" outlineLevel="1" collapsed="1"/>
    <col min="13" max="15" width="12.625" style="102" hidden="1" customWidth="1" outlineLevel="1"/>
    <col min="16" max="16" width="12.625" style="102" hidden="1" customWidth="1" outlineLevel="1" collapsed="1"/>
    <col min="17" max="18" width="12.625" style="102" hidden="1" customWidth="1" outlineLevel="1"/>
    <col min="19" max="19" width="12.625" style="102" customWidth="1" collapsed="1"/>
    <col min="20" max="26" width="12.625" style="102" hidden="1" customWidth="1" outlineLevel="1"/>
    <col min="27" max="27" width="12.625" style="102" hidden="1" customWidth="1" outlineLevel="1" collapsed="1"/>
    <col min="28" max="28" width="12.625" style="102" hidden="1" customWidth="1" outlineLevel="1"/>
    <col min="29" max="29" width="12.625" style="102" hidden="1" customWidth="1" outlineLevel="1" collapsed="1"/>
    <col min="30" max="31" width="12.625" style="102" hidden="1" customWidth="1" outlineLevel="1"/>
    <col min="32" max="38" width="12.625" style="102" hidden="1" customWidth="1" outlineLevel="1" collapsed="1"/>
    <col min="39" max="39" width="12.625" style="102" customWidth="1" collapsed="1"/>
    <col min="40" max="40" width="12.625" style="102" hidden="1" customWidth="1" outlineLevel="1" collapsed="1"/>
    <col min="41" max="41" width="12.625" style="102" customWidth="1" collapsed="1"/>
    <col min="42" max="45" width="12.625" style="102" customWidth="1"/>
    <col min="46" max="16384" width="8.25" style="102"/>
  </cols>
  <sheetData>
    <row r="1" spans="1:74" s="81" customFormat="1" ht="45.95" customHeight="1">
      <c r="A1" s="69" t="s">
        <v>164</v>
      </c>
      <c r="B1" s="69" t="s">
        <v>165</v>
      </c>
      <c r="C1" s="7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9"/>
      <c r="AQ1" s="79" t="s">
        <v>121</v>
      </c>
      <c r="AR1" s="79" t="s">
        <v>123</v>
      </c>
      <c r="AS1" s="80"/>
    </row>
    <row r="2" spans="1:74" s="112" customFormat="1" ht="25.5">
      <c r="A2" s="82" t="s">
        <v>125</v>
      </c>
      <c r="B2" s="82" t="s">
        <v>126</v>
      </c>
      <c r="C2" s="83"/>
      <c r="D2" s="110" t="s">
        <v>2</v>
      </c>
      <c r="E2" s="110" t="s">
        <v>3</v>
      </c>
      <c r="F2" s="110" t="s">
        <v>4</v>
      </c>
      <c r="G2" s="110" t="s">
        <v>5</v>
      </c>
      <c r="H2" s="110" t="s">
        <v>6</v>
      </c>
      <c r="I2" s="110" t="s">
        <v>7</v>
      </c>
      <c r="J2" s="110" t="s">
        <v>8</v>
      </c>
      <c r="K2" s="110" t="s">
        <v>9</v>
      </c>
      <c r="L2" s="110" t="s">
        <v>10</v>
      </c>
      <c r="M2" s="110" t="s">
        <v>11</v>
      </c>
      <c r="N2" s="110">
        <v>1995</v>
      </c>
      <c r="O2" s="110">
        <v>1996</v>
      </c>
      <c r="P2" s="110">
        <v>1997</v>
      </c>
      <c r="Q2" s="110">
        <v>1998</v>
      </c>
      <c r="R2" s="110" t="s">
        <v>12</v>
      </c>
      <c r="S2" s="110" t="s">
        <v>13</v>
      </c>
      <c r="T2" s="110" t="s">
        <v>14</v>
      </c>
      <c r="U2" s="110" t="s">
        <v>15</v>
      </c>
      <c r="V2" s="110" t="s">
        <v>16</v>
      </c>
      <c r="W2" s="110" t="s">
        <v>17</v>
      </c>
      <c r="X2" s="110" t="s">
        <v>18</v>
      </c>
      <c r="Y2" s="110" t="s">
        <v>19</v>
      </c>
      <c r="Z2" s="110" t="s">
        <v>20</v>
      </c>
      <c r="AA2" s="110" t="s">
        <v>21</v>
      </c>
      <c r="AB2" s="110" t="s">
        <v>22</v>
      </c>
      <c r="AC2" s="110" t="s">
        <v>23</v>
      </c>
      <c r="AD2" s="110" t="s">
        <v>24</v>
      </c>
      <c r="AE2" s="110" t="s">
        <v>39</v>
      </c>
      <c r="AF2" s="110" t="s">
        <v>41</v>
      </c>
      <c r="AG2" s="110" t="s">
        <v>54</v>
      </c>
      <c r="AH2" s="110" t="s">
        <v>62</v>
      </c>
      <c r="AI2" s="110" t="s">
        <v>63</v>
      </c>
      <c r="AJ2" s="110" t="s">
        <v>65</v>
      </c>
      <c r="AK2" s="110" t="s">
        <v>68</v>
      </c>
      <c r="AL2" s="110" t="s">
        <v>72</v>
      </c>
      <c r="AM2" s="110" t="s">
        <v>94</v>
      </c>
      <c r="AN2" s="110" t="s">
        <v>95</v>
      </c>
      <c r="AO2" s="110" t="s">
        <v>96</v>
      </c>
      <c r="AP2" s="84" t="s">
        <v>120</v>
      </c>
      <c r="AQ2" s="79" t="s">
        <v>122</v>
      </c>
      <c r="AR2" s="79" t="s">
        <v>124</v>
      </c>
      <c r="AS2" s="80"/>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row>
    <row r="3" spans="1:74" s="118" customFormat="1" ht="16.5" customHeight="1">
      <c r="A3" s="85" t="s">
        <v>166</v>
      </c>
      <c r="B3" s="85" t="s">
        <v>167</v>
      </c>
      <c r="C3" s="113"/>
      <c r="D3" s="114">
        <v>4661.057222474039</v>
      </c>
      <c r="E3" s="115">
        <v>4795.0468934613255</v>
      </c>
      <c r="F3" s="115">
        <v>5045.3115707904044</v>
      </c>
      <c r="G3" s="115">
        <v>5330.8921519135711</v>
      </c>
      <c r="H3" s="115">
        <v>5886.9490789853817</v>
      </c>
      <c r="I3" s="115">
        <v>6396.8842877575635</v>
      </c>
      <c r="J3" s="115">
        <v>6958.3277160506696</v>
      </c>
      <c r="K3" s="115">
        <v>7575.9194051996574</v>
      </c>
      <c r="L3" s="115">
        <v>8464.1949346448091</v>
      </c>
      <c r="M3" s="115">
        <v>8495.8934959999988</v>
      </c>
      <c r="N3" s="115">
        <v>8531.095639000001</v>
      </c>
      <c r="O3" s="115">
        <v>9543.9141731099971</v>
      </c>
      <c r="P3" s="115">
        <v>9912.5789267599994</v>
      </c>
      <c r="Q3" s="115">
        <v>10137.952916330001</v>
      </c>
      <c r="R3" s="115">
        <v>10233.448001920002</v>
      </c>
      <c r="S3" s="115">
        <v>10778.264896150002</v>
      </c>
      <c r="T3" s="115">
        <v>11268.019549019999</v>
      </c>
      <c r="U3" s="115">
        <v>12380.259497499999</v>
      </c>
      <c r="V3" s="115">
        <v>13662.066871610001</v>
      </c>
      <c r="W3" s="115">
        <v>14767.312193670001</v>
      </c>
      <c r="X3" s="115">
        <v>15196.636619150002</v>
      </c>
      <c r="Y3" s="115">
        <v>15870.157189199999</v>
      </c>
      <c r="Z3" s="115">
        <v>16169.28318309</v>
      </c>
      <c r="AA3" s="115">
        <v>16174.776495819999</v>
      </c>
      <c r="AB3" s="115">
        <v>16472.369301319999</v>
      </c>
      <c r="AC3" s="115">
        <v>17920.457223970003</v>
      </c>
      <c r="AD3" s="115">
        <v>19387.627384170002</v>
      </c>
      <c r="AE3" s="115">
        <v>20107.799094160007</v>
      </c>
      <c r="AF3" s="115">
        <v>20627.58116659</v>
      </c>
      <c r="AG3" s="115">
        <v>21444.919355180002</v>
      </c>
      <c r="AH3" s="115">
        <v>22638.802696958646</v>
      </c>
      <c r="AI3" s="115">
        <v>24012.085922781105</v>
      </c>
      <c r="AJ3" s="115">
        <v>25414.582367170031</v>
      </c>
      <c r="AK3" s="115">
        <v>26472.856210918813</v>
      </c>
      <c r="AL3" s="115">
        <v>26715.337663949995</v>
      </c>
      <c r="AM3" s="115">
        <v>26788.640222389997</v>
      </c>
      <c r="AN3" s="115">
        <v>27136.554851839996</v>
      </c>
      <c r="AO3" s="115">
        <v>27552.522358850001</v>
      </c>
      <c r="AP3" s="116">
        <v>29128.511508050007</v>
      </c>
      <c r="AQ3" s="117">
        <f>IF(AP3="–","–",IF(OR(ABS((AP3-AO3)/ABS(AO3))&gt;1000%,AP3="–"),"–",(AP3-AO3)/ABS(AO3)))</f>
        <v>5.7199450876910037E-2</v>
      </c>
      <c r="AR3" s="117">
        <f>IF(AO3="–","–",AVERAGE((AG3-AF3)/ABS(AF3),(AH3-AG3)/ABS(AG3),(AI3-AH3)/ABS(AH3),(AJ3-AI3)/ABS(AI3),(AK3-AJ3)/ABS(AJ3),(AL3-AK3)/ABS(AK3),(AM3-AL3)/ABS(AL3),(AN3-AM3)/ABS(AM3),(AO3-AN3)/ABS(AN3),(AP3-AO3)/ABS(AO3)))</f>
        <v>3.5342358099894104E-2</v>
      </c>
      <c r="AT3" s="101"/>
      <c r="AU3" s="101"/>
      <c r="AV3" s="101"/>
      <c r="AW3" s="101"/>
      <c r="AX3" s="101"/>
      <c r="AY3" s="101"/>
      <c r="AZ3" s="101"/>
      <c r="BA3" s="101"/>
      <c r="BB3" s="101"/>
      <c r="BC3" s="101"/>
      <c r="BD3" s="101"/>
      <c r="BE3" s="101"/>
      <c r="BF3" s="101"/>
      <c r="BG3" s="101"/>
      <c r="BH3" s="101"/>
      <c r="BI3" s="101"/>
      <c r="BJ3" s="101"/>
      <c r="BK3" s="101"/>
      <c r="BL3" s="101"/>
      <c r="BM3" s="101"/>
    </row>
    <row r="4" spans="1:74" ht="16.5" customHeight="1">
      <c r="A4" s="86" t="s">
        <v>25</v>
      </c>
      <c r="B4" s="86" t="s">
        <v>26</v>
      </c>
      <c r="C4" s="119"/>
      <c r="D4" s="89">
        <v>4877.8496283707318</v>
      </c>
      <c r="E4" s="90">
        <v>5019.1292385112538</v>
      </c>
      <c r="F4" s="90">
        <v>5279.141387061346</v>
      </c>
      <c r="G4" s="90">
        <v>5578.3348176705404</v>
      </c>
      <c r="H4" s="90">
        <v>6123.5816000053792</v>
      </c>
      <c r="I4" s="90">
        <v>6625.7072717467436</v>
      </c>
      <c r="J4" s="90">
        <v>7146.764403294248</v>
      </c>
      <c r="K4" s="90">
        <v>7766.2505548537865</v>
      </c>
      <c r="L4" s="90">
        <v>8624.915595718785</v>
      </c>
      <c r="M4" s="90">
        <v>8626.2224959999985</v>
      </c>
      <c r="N4" s="90">
        <v>8585.9336390000008</v>
      </c>
      <c r="O4" s="90">
        <v>9568.0410240999972</v>
      </c>
      <c r="P4" s="90">
        <v>9930.598172</v>
      </c>
      <c r="Q4" s="90">
        <v>10157.746483200001</v>
      </c>
      <c r="R4" s="90">
        <v>10259.798848100001</v>
      </c>
      <c r="S4" s="90">
        <v>10801.362928800001</v>
      </c>
      <c r="T4" s="90">
        <v>11297.478396749999</v>
      </c>
      <c r="U4" s="90">
        <v>12404.129187999999</v>
      </c>
      <c r="V4" s="90">
        <v>13694.207093000001</v>
      </c>
      <c r="W4" s="90">
        <v>14809.756140000001</v>
      </c>
      <c r="X4" s="90">
        <v>15240.914632830001</v>
      </c>
      <c r="Y4" s="90">
        <v>15926.11929314</v>
      </c>
      <c r="Z4" s="90">
        <v>16209.09022717</v>
      </c>
      <c r="AA4" s="90">
        <v>16223.186031679999</v>
      </c>
      <c r="AB4" s="90">
        <v>16515.22871385</v>
      </c>
      <c r="AC4" s="90">
        <v>17975.874622800002</v>
      </c>
      <c r="AD4" s="90">
        <v>19443.383915060003</v>
      </c>
      <c r="AE4" s="90">
        <v>20131.627263060007</v>
      </c>
      <c r="AF4" s="90">
        <v>20704.5425387</v>
      </c>
      <c r="AG4" s="90">
        <v>21556.734464450001</v>
      </c>
      <c r="AH4" s="90">
        <v>22680.030904718646</v>
      </c>
      <c r="AI4" s="90">
        <v>24051.139241871104</v>
      </c>
      <c r="AJ4" s="90">
        <v>25425.656598840033</v>
      </c>
      <c r="AK4" s="90">
        <v>26480.322060868813</v>
      </c>
      <c r="AL4" s="90">
        <v>26819.376193839995</v>
      </c>
      <c r="AM4" s="90">
        <v>26834.957500639997</v>
      </c>
      <c r="AN4" s="90">
        <v>27177.133892939997</v>
      </c>
      <c r="AO4" s="90">
        <v>27558.39772601</v>
      </c>
      <c r="AP4" s="91">
        <v>29219.604167740006</v>
      </c>
      <c r="AQ4" s="120">
        <f t="shared" ref="AQ4:AQ42" si="0">IF(AP4="–","–",IF(OR(ABS((AP4-AO4)/ABS(AO4))&gt;1000%,AP4="–"),"–",(AP4-AO4)/ABS(AO4)))</f>
        <v>6.027950021790042E-2</v>
      </c>
      <c r="AR4" s="120">
        <f t="shared" ref="AR4:AR42" si="1">IF(AO4="–","–",AVERAGE((AG4-AF4)/ABS(AF4),(AH4-AG4)/ABS(AG4),(AI4-AH4)/ABS(AH4),(AJ4-AI4)/ABS(AI4),(AK4-AJ4)/ABS(AJ4),(AL4-AK4)/ABS(AK4),(AM4-AL4)/ABS(AL4),(AN4-AM4)/ABS(AM4),(AO4-AN4)/ABS(AN4),(AP4-AO4)/ABS(AO4)))</f>
        <v>3.5279754003449966E-2</v>
      </c>
      <c r="AT4" s="121"/>
      <c r="AU4" s="121"/>
      <c r="AV4" s="121"/>
      <c r="AW4" s="121"/>
      <c r="AX4" s="121"/>
      <c r="AY4" s="121"/>
      <c r="AZ4" s="121"/>
      <c r="BA4" s="121"/>
      <c r="BB4" s="121"/>
      <c r="BC4" s="121"/>
      <c r="BD4" s="121"/>
      <c r="BE4" s="121"/>
      <c r="BF4" s="121"/>
      <c r="BG4" s="121"/>
      <c r="BH4" s="121"/>
      <c r="BI4" s="121"/>
      <c r="BJ4" s="121"/>
      <c r="BK4" s="121"/>
      <c r="BL4" s="121"/>
      <c r="BM4" s="121"/>
    </row>
    <row r="5" spans="1:74" s="118" customFormat="1" ht="16.5" customHeight="1">
      <c r="A5" s="87" t="s">
        <v>90</v>
      </c>
      <c r="B5" s="88" t="s">
        <v>89</v>
      </c>
      <c r="C5" s="119" t="s">
        <v>73</v>
      </c>
      <c r="D5" s="89">
        <v>5001.1596283707322</v>
      </c>
      <c r="E5" s="90">
        <v>5224.5742385112535</v>
      </c>
      <c r="F5" s="90">
        <v>5513.3503870613458</v>
      </c>
      <c r="G5" s="90">
        <v>5867.7688176705406</v>
      </c>
      <c r="H5" s="90">
        <v>6430.7016000053791</v>
      </c>
      <c r="I5" s="90">
        <v>6957.3352717467433</v>
      </c>
      <c r="J5" s="90">
        <v>7510.0924032942476</v>
      </c>
      <c r="K5" s="90">
        <v>8088.4660648537865</v>
      </c>
      <c r="L5" s="90">
        <v>8983.5396987187851</v>
      </c>
      <c r="M5" s="90">
        <v>9073.896999999999</v>
      </c>
      <c r="N5" s="90">
        <v>9212.6729999999989</v>
      </c>
      <c r="O5" s="90">
        <v>11139.805287649999</v>
      </c>
      <c r="P5" s="90">
        <v>12042.31415346</v>
      </c>
      <c r="Q5" s="90">
        <v>12711.13091419</v>
      </c>
      <c r="R5" s="90">
        <v>13043.729389080001</v>
      </c>
      <c r="S5" s="90">
        <v>13443.617007590001</v>
      </c>
      <c r="T5" s="90">
        <v>13999.293752320002</v>
      </c>
      <c r="U5" s="90">
        <v>15357.66074981</v>
      </c>
      <c r="V5" s="90">
        <v>16822.038447319999</v>
      </c>
      <c r="W5" s="90">
        <v>18038.078287889999</v>
      </c>
      <c r="X5" s="90">
        <v>18501.776960640003</v>
      </c>
      <c r="Y5" s="90">
        <v>19317.473975649998</v>
      </c>
      <c r="Z5" s="90">
        <v>19697.609070460003</v>
      </c>
      <c r="AA5" s="90">
        <v>19703.288061710002</v>
      </c>
      <c r="AB5" s="90">
        <v>20132.82747987</v>
      </c>
      <c r="AC5" s="90">
        <v>22055.764327770001</v>
      </c>
      <c r="AD5" s="90">
        <v>23636.658371590001</v>
      </c>
      <c r="AE5" s="90">
        <v>24458.400653680004</v>
      </c>
      <c r="AF5" s="90">
        <v>24984.321933699997</v>
      </c>
      <c r="AG5" s="90">
        <v>25845.455350799999</v>
      </c>
      <c r="AH5" s="90">
        <v>27118.514357648644</v>
      </c>
      <c r="AI5" s="90">
        <v>28685.792798291102</v>
      </c>
      <c r="AJ5" s="90">
        <v>30267.211109070031</v>
      </c>
      <c r="AK5" s="90">
        <v>31596.903001708815</v>
      </c>
      <c r="AL5" s="90">
        <v>32161.885979029994</v>
      </c>
      <c r="AM5" s="90">
        <v>32447.532352599999</v>
      </c>
      <c r="AN5" s="90">
        <v>32782.386674839996</v>
      </c>
      <c r="AO5" s="90">
        <v>33087.19928642</v>
      </c>
      <c r="AP5" s="91">
        <v>35307.485138610005</v>
      </c>
      <c r="AQ5" s="120">
        <f t="shared" si="0"/>
        <v>6.7104073480806173E-2</v>
      </c>
      <c r="AR5" s="120">
        <f t="shared" si="1"/>
        <v>3.5406242854992553E-2</v>
      </c>
      <c r="AT5" s="121"/>
      <c r="AU5" s="121"/>
      <c r="AV5" s="121"/>
      <c r="AW5" s="121"/>
      <c r="AX5" s="121"/>
      <c r="AY5" s="121"/>
      <c r="AZ5" s="121"/>
      <c r="BA5" s="121"/>
      <c r="BB5" s="121"/>
      <c r="BC5" s="121"/>
      <c r="BD5" s="121"/>
      <c r="BE5" s="121"/>
      <c r="BF5" s="121"/>
      <c r="BG5" s="121"/>
      <c r="BH5" s="121"/>
      <c r="BI5" s="121"/>
      <c r="BJ5" s="121"/>
      <c r="BK5" s="121"/>
      <c r="BL5" s="121"/>
      <c r="BM5" s="121"/>
    </row>
    <row r="6" spans="1:74" ht="16.5" customHeight="1">
      <c r="A6" s="87" t="s">
        <v>49</v>
      </c>
      <c r="B6" s="88" t="s">
        <v>48</v>
      </c>
      <c r="C6" s="119"/>
      <c r="D6" s="89" t="s">
        <v>58</v>
      </c>
      <c r="E6" s="90" t="s">
        <v>58</v>
      </c>
      <c r="F6" s="90" t="s">
        <v>58</v>
      </c>
      <c r="G6" s="90" t="s">
        <v>58</v>
      </c>
      <c r="H6" s="90" t="s">
        <v>58</v>
      </c>
      <c r="I6" s="90" t="s">
        <v>58</v>
      </c>
      <c r="J6" s="90" t="s">
        <v>58</v>
      </c>
      <c r="K6" s="90" t="s">
        <v>58</v>
      </c>
      <c r="L6" s="90" t="s">
        <v>58</v>
      </c>
      <c r="M6" s="90">
        <v>-87.724999999999994</v>
      </c>
      <c r="N6" s="90">
        <v>-86.843999999999994</v>
      </c>
      <c r="O6" s="90">
        <v>-104.59739500000001</v>
      </c>
      <c r="P6" s="90">
        <v>-117.48673790000001</v>
      </c>
      <c r="Q6" s="90">
        <v>-106.9134837</v>
      </c>
      <c r="R6" s="90">
        <v>-94.258363829999993</v>
      </c>
      <c r="S6" s="90">
        <v>-96.927729170000006</v>
      </c>
      <c r="T6" s="90">
        <v>-44.566517500000003</v>
      </c>
      <c r="U6" s="90">
        <v>-61.496150999999998</v>
      </c>
      <c r="V6" s="90">
        <v>-62.330980700000005</v>
      </c>
      <c r="W6" s="90">
        <v>-58.491445810000002</v>
      </c>
      <c r="X6" s="90">
        <v>-59.10023881</v>
      </c>
      <c r="Y6" s="90">
        <v>-82.615590519999998</v>
      </c>
      <c r="Z6" s="90">
        <v>-67.998783329999995</v>
      </c>
      <c r="AA6" s="90">
        <v>-81.848100930000001</v>
      </c>
      <c r="AB6" s="90">
        <v>-75.184680310000005</v>
      </c>
      <c r="AC6" s="90">
        <v>-100.04677381</v>
      </c>
      <c r="AD6" s="90">
        <v>-122.92645653</v>
      </c>
      <c r="AE6" s="90">
        <v>-154.72435998000003</v>
      </c>
      <c r="AF6" s="90">
        <v>-112.59178869999997</v>
      </c>
      <c r="AG6" s="90">
        <v>-107.56418676000004</v>
      </c>
      <c r="AH6" s="90">
        <v>-125.03084015000006</v>
      </c>
      <c r="AI6" s="90">
        <v>-126.99765591999996</v>
      </c>
      <c r="AJ6" s="90">
        <v>-152.33543973000002</v>
      </c>
      <c r="AK6" s="90">
        <v>-177.62252941999995</v>
      </c>
      <c r="AL6" s="90">
        <v>-147.98760134999998</v>
      </c>
      <c r="AM6" s="90">
        <v>-147.99547881000001</v>
      </c>
      <c r="AN6" s="90">
        <v>-156.76274277999997</v>
      </c>
      <c r="AO6" s="90">
        <v>-175.15896828999999</v>
      </c>
      <c r="AP6" s="91">
        <v>-149.97081062000001</v>
      </c>
      <c r="AQ6" s="120">
        <f t="shared" si="0"/>
        <v>0.1438017014823785</v>
      </c>
      <c r="AR6" s="120">
        <f t="shared" si="1"/>
        <v>-3.6497090920449116E-2</v>
      </c>
      <c r="AS6" s="118"/>
      <c r="AT6" s="121"/>
      <c r="AU6" s="121"/>
      <c r="AV6" s="121"/>
      <c r="AW6" s="121"/>
      <c r="AX6" s="121"/>
      <c r="AY6" s="121"/>
      <c r="AZ6" s="121"/>
      <c r="BA6" s="121"/>
      <c r="BB6" s="121"/>
      <c r="BC6" s="121"/>
      <c r="BD6" s="121"/>
      <c r="BE6" s="121"/>
      <c r="BF6" s="121"/>
      <c r="BG6" s="121"/>
      <c r="BH6" s="121"/>
      <c r="BI6" s="121"/>
      <c r="BJ6" s="121"/>
      <c r="BK6" s="121"/>
      <c r="BL6" s="121"/>
      <c r="BM6" s="121"/>
    </row>
    <row r="7" spans="1:74" ht="16.5" customHeight="1">
      <c r="A7" s="87" t="s">
        <v>88</v>
      </c>
      <c r="B7" s="88" t="s">
        <v>87</v>
      </c>
      <c r="C7" s="119" t="s">
        <v>74</v>
      </c>
      <c r="D7" s="89">
        <v>-123.31</v>
      </c>
      <c r="E7" s="90">
        <v>-205.44499999999999</v>
      </c>
      <c r="F7" s="90">
        <v>-234.209</v>
      </c>
      <c r="G7" s="90">
        <v>-289.43400000000003</v>
      </c>
      <c r="H7" s="90">
        <v>-307.12</v>
      </c>
      <c r="I7" s="90">
        <v>-331.62799999999999</v>
      </c>
      <c r="J7" s="90">
        <v>-363.32799999999997</v>
      </c>
      <c r="K7" s="90">
        <v>-322.21550999999999</v>
      </c>
      <c r="L7" s="90">
        <v>-358.62410299999999</v>
      </c>
      <c r="M7" s="90">
        <v>-359.934504</v>
      </c>
      <c r="N7" s="90">
        <v>-539.90036099999998</v>
      </c>
      <c r="O7" s="90">
        <v>-1467.1668685500001</v>
      </c>
      <c r="P7" s="90">
        <v>-1994.2314670000001</v>
      </c>
      <c r="Q7" s="90">
        <v>-2446.4709480000001</v>
      </c>
      <c r="R7" s="90">
        <v>-2689.6721769999999</v>
      </c>
      <c r="S7" s="90">
        <v>-2545.3263492000001</v>
      </c>
      <c r="T7" s="90">
        <v>-2657.2</v>
      </c>
      <c r="U7" s="90">
        <v>-2892</v>
      </c>
      <c r="V7" s="90">
        <v>-3065.5</v>
      </c>
      <c r="W7" s="90">
        <v>-3169.8</v>
      </c>
      <c r="X7" s="90">
        <v>-3201.7620889999998</v>
      </c>
      <c r="Y7" s="90">
        <v>-3308.7390919999998</v>
      </c>
      <c r="Z7" s="90">
        <v>-3420.5200599999998</v>
      </c>
      <c r="AA7" s="90">
        <v>-3398.253929</v>
      </c>
      <c r="AB7" s="90">
        <v>-3542.4140867700003</v>
      </c>
      <c r="AC7" s="90">
        <v>-3979.8429999999998</v>
      </c>
      <c r="AD7" s="90">
        <v>-4070.348</v>
      </c>
      <c r="AE7" s="90">
        <v>-4172.0490306399997</v>
      </c>
      <c r="AF7" s="90">
        <v>-4167.1876062999991</v>
      </c>
      <c r="AG7" s="90">
        <v>-4181.1566995900002</v>
      </c>
      <c r="AH7" s="90">
        <v>-4313.45261278</v>
      </c>
      <c r="AI7" s="90">
        <v>-4507.655900499999</v>
      </c>
      <c r="AJ7" s="90">
        <v>-4689.2190705000003</v>
      </c>
      <c r="AK7" s="90">
        <v>-4938.9584114199997</v>
      </c>
      <c r="AL7" s="90">
        <v>-5194.5221838400003</v>
      </c>
      <c r="AM7" s="90">
        <v>-5464.5793731499998</v>
      </c>
      <c r="AN7" s="90">
        <v>-5448.4900391199999</v>
      </c>
      <c r="AO7" s="90">
        <v>-5353.6425921199998</v>
      </c>
      <c r="AP7" s="91">
        <v>-5937.9101602500004</v>
      </c>
      <c r="AQ7" s="120">
        <f t="shared" si="0"/>
        <v>-0.1091345860461401</v>
      </c>
      <c r="AR7" s="120">
        <f t="shared" si="1"/>
        <v>-3.660684626428462E-2</v>
      </c>
      <c r="AS7" s="118"/>
      <c r="AT7" s="121"/>
      <c r="AU7" s="121"/>
      <c r="AV7" s="121"/>
      <c r="AW7" s="121"/>
      <c r="AX7" s="121"/>
      <c r="AY7" s="121"/>
      <c r="AZ7" s="121"/>
      <c r="BA7" s="121"/>
      <c r="BB7" s="121"/>
      <c r="BC7" s="121"/>
      <c r="BD7" s="121"/>
      <c r="BE7" s="121"/>
      <c r="BF7" s="121"/>
      <c r="BG7" s="121"/>
      <c r="BH7" s="121"/>
      <c r="BI7" s="121"/>
      <c r="BJ7" s="121"/>
      <c r="BK7" s="121"/>
      <c r="BL7" s="121"/>
      <c r="BM7" s="121"/>
    </row>
    <row r="8" spans="1:74" ht="16.5" customHeight="1">
      <c r="A8" s="86" t="s">
        <v>53</v>
      </c>
      <c r="B8" s="86" t="s">
        <v>52</v>
      </c>
      <c r="C8" s="119"/>
      <c r="D8" s="89">
        <v>-286.46340589669302</v>
      </c>
      <c r="E8" s="90">
        <v>-295.97634504992902</v>
      </c>
      <c r="F8" s="90">
        <v>-248.34781627094199</v>
      </c>
      <c r="G8" s="90">
        <v>-262.60266575696897</v>
      </c>
      <c r="H8" s="90">
        <v>-257.51552101999698</v>
      </c>
      <c r="I8" s="90">
        <v>-245.21298398918</v>
      </c>
      <c r="J8" s="90">
        <v>-205.80568724357801</v>
      </c>
      <c r="K8" s="90">
        <v>-205.49514965412899</v>
      </c>
      <c r="L8" s="90">
        <v>-177.36666107397701</v>
      </c>
      <c r="M8" s="90">
        <v>-130.32900000000001</v>
      </c>
      <c r="N8" s="90">
        <v>-54.838000000000001</v>
      </c>
      <c r="O8" s="90">
        <v>-24.126850990000001</v>
      </c>
      <c r="P8" s="90">
        <v>-18.01924524</v>
      </c>
      <c r="Q8" s="90">
        <v>-19.793566869999999</v>
      </c>
      <c r="R8" s="90">
        <v>-26.350846180000001</v>
      </c>
      <c r="S8" s="90">
        <v>-23.09803265</v>
      </c>
      <c r="T8" s="90">
        <v>-29.458847729999999</v>
      </c>
      <c r="U8" s="90">
        <v>-23.869690500000001</v>
      </c>
      <c r="V8" s="90">
        <v>-32.140221390000001</v>
      </c>
      <c r="W8" s="90">
        <v>-42.443946330000003</v>
      </c>
      <c r="X8" s="90">
        <v>-44.278013680000001</v>
      </c>
      <c r="Y8" s="90">
        <v>-55.962103939999999</v>
      </c>
      <c r="Z8" s="90">
        <v>-39.807044079999997</v>
      </c>
      <c r="AA8" s="90">
        <v>-48.409535859999998</v>
      </c>
      <c r="AB8" s="90">
        <v>-42.85941253</v>
      </c>
      <c r="AC8" s="90">
        <v>-55.417398830000003</v>
      </c>
      <c r="AD8" s="90">
        <v>-55.756530890000001</v>
      </c>
      <c r="AE8" s="90">
        <v>-23.828168900000001</v>
      </c>
      <c r="AF8" s="90">
        <v>-76.961372109999985</v>
      </c>
      <c r="AG8" s="90">
        <v>-111.81510926999999</v>
      </c>
      <c r="AH8" s="90">
        <v>-41.228207759999997</v>
      </c>
      <c r="AI8" s="90">
        <v>-39.053319089999995</v>
      </c>
      <c r="AJ8" s="90">
        <v>-11.074231670000001</v>
      </c>
      <c r="AK8" s="90">
        <v>-7.4658499499999991</v>
      </c>
      <c r="AL8" s="90">
        <v>-104.03852989000002</v>
      </c>
      <c r="AM8" s="90">
        <v>-46.317278250000008</v>
      </c>
      <c r="AN8" s="90">
        <v>-40.579041100000005</v>
      </c>
      <c r="AO8" s="90">
        <v>-5.8753671599999988</v>
      </c>
      <c r="AP8" s="91">
        <v>-91.092659689999977</v>
      </c>
      <c r="AQ8" s="120" t="str">
        <f t="shared" si="0"/>
        <v>–</v>
      </c>
      <c r="AR8" s="120">
        <f t="shared" si="1"/>
        <v>-2.4632082015067227</v>
      </c>
      <c r="AT8" s="121"/>
      <c r="AU8" s="121"/>
      <c r="AV8" s="121"/>
      <c r="AW8" s="121"/>
      <c r="AX8" s="121"/>
      <c r="AY8" s="121"/>
      <c r="AZ8" s="121"/>
      <c r="BA8" s="121"/>
      <c r="BB8" s="121"/>
      <c r="BC8" s="121"/>
      <c r="BD8" s="121"/>
      <c r="BE8" s="121"/>
      <c r="BF8" s="121"/>
      <c r="BG8" s="121"/>
      <c r="BH8" s="121"/>
      <c r="BI8" s="121"/>
      <c r="BJ8" s="121"/>
      <c r="BK8" s="121"/>
      <c r="BL8" s="121"/>
      <c r="BM8" s="121"/>
    </row>
    <row r="9" spans="1:74" ht="16.5" customHeight="1">
      <c r="A9" s="86" t="s">
        <v>69</v>
      </c>
      <c r="B9" s="86" t="s">
        <v>97</v>
      </c>
      <c r="C9" s="119"/>
      <c r="D9" s="89">
        <v>69.671000000000006</v>
      </c>
      <c r="E9" s="90">
        <v>71.894000000000005</v>
      </c>
      <c r="F9" s="90">
        <v>14.518000000000001</v>
      </c>
      <c r="G9" s="90">
        <v>15.16</v>
      </c>
      <c r="H9" s="90">
        <v>20.882999999999999</v>
      </c>
      <c r="I9" s="90">
        <v>16.39</v>
      </c>
      <c r="J9" s="90">
        <v>17.369</v>
      </c>
      <c r="K9" s="90">
        <v>15.164</v>
      </c>
      <c r="L9" s="90">
        <v>16.646000000000001</v>
      </c>
      <c r="M9" s="90" t="s">
        <v>58</v>
      </c>
      <c r="N9" s="90" t="s">
        <v>58</v>
      </c>
      <c r="O9" s="90" t="s">
        <v>58</v>
      </c>
      <c r="P9" s="90" t="s">
        <v>58</v>
      </c>
      <c r="Q9" s="90" t="s">
        <v>58</v>
      </c>
      <c r="R9" s="90" t="s">
        <v>58</v>
      </c>
      <c r="S9" s="90" t="s">
        <v>58</v>
      </c>
      <c r="T9" s="90" t="s">
        <v>58</v>
      </c>
      <c r="U9" s="90" t="s">
        <v>58</v>
      </c>
      <c r="V9" s="90" t="s">
        <v>58</v>
      </c>
      <c r="W9" s="90" t="s">
        <v>58</v>
      </c>
      <c r="X9" s="90" t="s">
        <v>58</v>
      </c>
      <c r="Y9" s="90" t="s">
        <v>58</v>
      </c>
      <c r="Z9" s="90" t="s">
        <v>58</v>
      </c>
      <c r="AA9" s="90" t="s">
        <v>58</v>
      </c>
      <c r="AB9" s="90" t="s">
        <v>58</v>
      </c>
      <c r="AC9" s="90" t="s">
        <v>58</v>
      </c>
      <c r="AD9" s="90" t="s">
        <v>58</v>
      </c>
      <c r="AE9" s="90" t="s">
        <v>58</v>
      </c>
      <c r="AF9" s="90" t="s">
        <v>58</v>
      </c>
      <c r="AG9" s="90" t="s">
        <v>58</v>
      </c>
      <c r="AH9" s="90" t="s">
        <v>58</v>
      </c>
      <c r="AI9" s="90" t="s">
        <v>58</v>
      </c>
      <c r="AJ9" s="90" t="s">
        <v>58</v>
      </c>
      <c r="AK9" s="90" t="s">
        <v>58</v>
      </c>
      <c r="AL9" s="90" t="s">
        <v>58</v>
      </c>
      <c r="AM9" s="90" t="s">
        <v>58</v>
      </c>
      <c r="AN9" s="90" t="s">
        <v>58</v>
      </c>
      <c r="AO9" s="90" t="s">
        <v>58</v>
      </c>
      <c r="AP9" s="91" t="s">
        <v>58</v>
      </c>
      <c r="AQ9" s="120" t="str">
        <f t="shared" si="0"/>
        <v>–</v>
      </c>
      <c r="AR9" s="120" t="str">
        <f t="shared" si="1"/>
        <v>–</v>
      </c>
      <c r="AT9" s="121"/>
      <c r="AU9" s="121"/>
      <c r="AV9" s="121"/>
      <c r="AW9" s="121"/>
      <c r="AX9" s="121"/>
      <c r="AY9" s="121"/>
      <c r="AZ9" s="121"/>
      <c r="BA9" s="121"/>
      <c r="BB9" s="121"/>
      <c r="BC9" s="121"/>
      <c r="BD9" s="121"/>
      <c r="BE9" s="121"/>
      <c r="BF9" s="121"/>
      <c r="BG9" s="121"/>
      <c r="BH9" s="121"/>
      <c r="BI9" s="121"/>
      <c r="BJ9" s="121"/>
      <c r="BK9" s="121"/>
      <c r="BL9" s="121"/>
      <c r="BM9" s="121"/>
    </row>
    <row r="10" spans="1:74" s="118" customFormat="1" ht="27" customHeight="1">
      <c r="A10" s="122" t="s">
        <v>64</v>
      </c>
      <c r="B10" s="122" t="s">
        <v>27</v>
      </c>
      <c r="C10" s="123"/>
      <c r="D10" s="124">
        <v>1356.951</v>
      </c>
      <c r="E10" s="125">
        <v>1433.9469999999999</v>
      </c>
      <c r="F10" s="125">
        <v>1464.5809999999999</v>
      </c>
      <c r="G10" s="125">
        <v>1518.5910000000001</v>
      </c>
      <c r="H10" s="125">
        <v>1571.6299999999999</v>
      </c>
      <c r="I10" s="125">
        <v>1935.8899999999999</v>
      </c>
      <c r="J10" s="125">
        <v>1943.1340000000002</v>
      </c>
      <c r="K10" s="125">
        <v>1993.8009999999999</v>
      </c>
      <c r="L10" s="125">
        <v>1997.08</v>
      </c>
      <c r="M10" s="125">
        <v>1954.677504</v>
      </c>
      <c r="N10" s="125">
        <v>2075.3473610000001</v>
      </c>
      <c r="O10" s="125">
        <v>1607.5633426600002</v>
      </c>
      <c r="P10" s="125">
        <v>2096.2634188100001</v>
      </c>
      <c r="Q10" s="125">
        <v>2545.4055839000002</v>
      </c>
      <c r="R10" s="125">
        <v>2732.5252259999997</v>
      </c>
      <c r="S10" s="125">
        <v>2576.6306930999999</v>
      </c>
      <c r="T10" s="125">
        <v>2686.0366101999998</v>
      </c>
      <c r="U10" s="125">
        <v>2934.2518535999998</v>
      </c>
      <c r="V10" s="125">
        <v>3081.9011517999998</v>
      </c>
      <c r="W10" s="125">
        <v>3173.3801563000002</v>
      </c>
      <c r="X10" s="125">
        <v>3204.0449917099995</v>
      </c>
      <c r="Y10" s="125">
        <v>3312.2537005899999</v>
      </c>
      <c r="Z10" s="125">
        <v>3420.71861919</v>
      </c>
      <c r="AA10" s="125">
        <v>3405.69272374</v>
      </c>
      <c r="AB10" s="125">
        <v>3552.9440604300003</v>
      </c>
      <c r="AC10" s="125">
        <v>3975.3682789799996</v>
      </c>
      <c r="AD10" s="125">
        <v>4063.3543003600003</v>
      </c>
      <c r="AE10" s="125">
        <v>4198.3372819400001</v>
      </c>
      <c r="AF10" s="125">
        <v>4188.1046839299988</v>
      </c>
      <c r="AG10" s="125">
        <v>4204.1680480600007</v>
      </c>
      <c r="AH10" s="125">
        <v>4337.3709893200003</v>
      </c>
      <c r="AI10" s="125">
        <v>4488.4166760099979</v>
      </c>
      <c r="AJ10" s="125">
        <v>4660.6804686800015</v>
      </c>
      <c r="AK10" s="125">
        <v>4901.6238505300007</v>
      </c>
      <c r="AL10" s="125">
        <v>5156.5996156800029</v>
      </c>
      <c r="AM10" s="125">
        <v>5426.2943242100009</v>
      </c>
      <c r="AN10" s="125">
        <v>5426.0565000200013</v>
      </c>
      <c r="AO10" s="125">
        <v>5330.5107481999994</v>
      </c>
      <c r="AP10" s="126">
        <v>5919.1193598200016</v>
      </c>
      <c r="AQ10" s="127">
        <f t="shared" si="0"/>
        <v>0.11042255412743758</v>
      </c>
      <c r="AR10" s="127">
        <f t="shared" si="1"/>
        <v>3.5750948869478702E-2</v>
      </c>
      <c r="AT10" s="101"/>
      <c r="AU10" s="101"/>
      <c r="AV10" s="101"/>
      <c r="AW10" s="101"/>
      <c r="AX10" s="101"/>
      <c r="AY10" s="101"/>
      <c r="AZ10" s="101"/>
      <c r="BA10" s="101"/>
      <c r="BB10" s="101"/>
      <c r="BC10" s="101"/>
      <c r="BD10" s="101"/>
      <c r="BE10" s="101"/>
      <c r="BF10" s="101"/>
      <c r="BG10" s="101"/>
      <c r="BH10" s="101"/>
      <c r="BI10" s="101"/>
      <c r="BJ10" s="101"/>
      <c r="BK10" s="101"/>
      <c r="BL10" s="101"/>
      <c r="BM10" s="101"/>
    </row>
    <row r="11" spans="1:74" ht="16.5" customHeight="1">
      <c r="A11" s="86" t="s">
        <v>86</v>
      </c>
      <c r="B11" s="86" t="s">
        <v>85</v>
      </c>
      <c r="C11" s="119" t="s">
        <v>74</v>
      </c>
      <c r="D11" s="89">
        <f>SUM(D12,D13)</f>
        <v>123.31</v>
      </c>
      <c r="E11" s="90">
        <f t="shared" ref="E11:AH11" si="2">SUM(E12,E13)</f>
        <v>205.44499999999999</v>
      </c>
      <c r="F11" s="90">
        <f t="shared" si="2"/>
        <v>234.209</v>
      </c>
      <c r="G11" s="90">
        <f t="shared" si="2"/>
        <v>289.43400000000003</v>
      </c>
      <c r="H11" s="90">
        <f t="shared" si="2"/>
        <v>307.12</v>
      </c>
      <c r="I11" s="90">
        <f t="shared" si="2"/>
        <v>331.62799999999999</v>
      </c>
      <c r="J11" s="90">
        <f t="shared" si="2"/>
        <v>363.32799999999997</v>
      </c>
      <c r="K11" s="90">
        <f t="shared" si="2"/>
        <v>331.12299999999999</v>
      </c>
      <c r="L11" s="90">
        <f t="shared" si="2"/>
        <v>358.62410299999999</v>
      </c>
      <c r="M11" s="90">
        <f t="shared" si="2"/>
        <v>359.934504</v>
      </c>
      <c r="N11" s="90">
        <f t="shared" si="2"/>
        <v>539.90036099999998</v>
      </c>
      <c r="O11" s="90">
        <f t="shared" si="2"/>
        <v>1467.1668685500001</v>
      </c>
      <c r="P11" s="90">
        <f t="shared" si="2"/>
        <v>1994.2314670000001</v>
      </c>
      <c r="Q11" s="90">
        <f t="shared" si="2"/>
        <v>2446.4709480000001</v>
      </c>
      <c r="R11" s="90">
        <f t="shared" si="2"/>
        <v>2689.6721769999999</v>
      </c>
      <c r="S11" s="90">
        <f t="shared" si="2"/>
        <v>2545.3263492000001</v>
      </c>
      <c r="T11" s="90">
        <f t="shared" si="2"/>
        <v>2657.2</v>
      </c>
      <c r="U11" s="90">
        <f t="shared" si="2"/>
        <v>2892</v>
      </c>
      <c r="V11" s="90">
        <f t="shared" si="2"/>
        <v>3065.5</v>
      </c>
      <c r="W11" s="90">
        <f t="shared" si="2"/>
        <v>3169.8</v>
      </c>
      <c r="X11" s="90">
        <f t="shared" si="2"/>
        <v>3201.7620889999998</v>
      </c>
      <c r="Y11" s="90">
        <f t="shared" si="2"/>
        <v>3308.7390919999998</v>
      </c>
      <c r="Z11" s="90">
        <f t="shared" si="2"/>
        <v>3420.5200599999998</v>
      </c>
      <c r="AA11" s="90">
        <f t="shared" si="2"/>
        <v>3398.253929</v>
      </c>
      <c r="AB11" s="90">
        <f t="shared" si="2"/>
        <v>3542.4140867700003</v>
      </c>
      <c r="AC11" s="90">
        <f t="shared" si="2"/>
        <v>3979.8429999999998</v>
      </c>
      <c r="AD11" s="90">
        <f t="shared" si="2"/>
        <v>4070.348</v>
      </c>
      <c r="AE11" s="90">
        <f t="shared" si="2"/>
        <v>4172.0490306399997</v>
      </c>
      <c r="AF11" s="90">
        <f t="shared" si="2"/>
        <v>4167.1876062999991</v>
      </c>
      <c r="AG11" s="90">
        <f t="shared" si="2"/>
        <v>4181.1566995900002</v>
      </c>
      <c r="AH11" s="90">
        <f t="shared" si="2"/>
        <v>4313.45261278</v>
      </c>
      <c r="AI11" s="90">
        <f t="shared" ref="AI11:AJ11" si="3">SUM(AI12,AI13)</f>
        <v>4507.655900499999</v>
      </c>
      <c r="AJ11" s="90">
        <f t="shared" si="3"/>
        <v>4689.2190705000003</v>
      </c>
      <c r="AK11" s="90">
        <f t="shared" ref="AK11:AL11" si="4">SUM(AK12,AK13)</f>
        <v>4938.9584114199997</v>
      </c>
      <c r="AL11" s="90">
        <f t="shared" si="4"/>
        <v>5194.5221838400003</v>
      </c>
      <c r="AM11" s="90">
        <f t="shared" ref="AM11:AN11" si="5">SUM(AM12,AM13)</f>
        <v>5464.5793731499998</v>
      </c>
      <c r="AN11" s="90">
        <f t="shared" si="5"/>
        <v>5448.4900391199999</v>
      </c>
      <c r="AO11" s="90">
        <f t="shared" ref="AO11:AP11" si="6">SUM(AO12,AO13)</f>
        <v>5353.6425921199998</v>
      </c>
      <c r="AP11" s="91">
        <f t="shared" si="6"/>
        <v>5937.9101602500004</v>
      </c>
      <c r="AQ11" s="120">
        <f t="shared" si="0"/>
        <v>0.1091345860461401</v>
      </c>
      <c r="AR11" s="120">
        <f t="shared" si="1"/>
        <v>3.660684626428462E-2</v>
      </c>
      <c r="AT11" s="121"/>
      <c r="AU11" s="121"/>
      <c r="AV11" s="121"/>
      <c r="AW11" s="121"/>
      <c r="AX11" s="121"/>
      <c r="AY11" s="121"/>
      <c r="AZ11" s="121"/>
      <c r="BA11" s="121"/>
      <c r="BB11" s="121"/>
      <c r="BC11" s="121"/>
      <c r="BD11" s="121"/>
      <c r="BE11" s="121"/>
      <c r="BF11" s="121"/>
      <c r="BG11" s="121"/>
      <c r="BH11" s="121"/>
      <c r="BI11" s="121"/>
      <c r="BJ11" s="121"/>
      <c r="BK11" s="121"/>
      <c r="BL11" s="121"/>
      <c r="BM11" s="121"/>
    </row>
    <row r="12" spans="1:74" s="118" customFormat="1" ht="16.5" customHeight="1">
      <c r="A12" s="87" t="s">
        <v>44</v>
      </c>
      <c r="B12" s="88" t="s">
        <v>42</v>
      </c>
      <c r="C12" s="119"/>
      <c r="D12" s="89" t="s">
        <v>58</v>
      </c>
      <c r="E12" s="90" t="s">
        <v>58</v>
      </c>
      <c r="F12" s="90" t="s">
        <v>58</v>
      </c>
      <c r="G12" s="90" t="s">
        <v>58</v>
      </c>
      <c r="H12" s="90" t="s">
        <v>58</v>
      </c>
      <c r="I12" s="90" t="s">
        <v>58</v>
      </c>
      <c r="J12" s="90" t="s">
        <v>58</v>
      </c>
      <c r="K12" s="90">
        <v>100</v>
      </c>
      <c r="L12" s="90">
        <v>100</v>
      </c>
      <c r="M12" s="90">
        <v>100</v>
      </c>
      <c r="N12" s="90">
        <v>498.97247000000004</v>
      </c>
      <c r="O12" s="90">
        <v>1178.9879346383884</v>
      </c>
      <c r="P12" s="90">
        <v>1347.014486</v>
      </c>
      <c r="Q12" s="90">
        <v>1669.58884013649</v>
      </c>
      <c r="R12" s="90">
        <v>1798.1728200668545</v>
      </c>
      <c r="S12" s="90">
        <v>1718.9208620000002</v>
      </c>
      <c r="T12" s="90">
        <v>1798.9243999999999</v>
      </c>
      <c r="U12" s="90">
        <v>1923.0762779550212</v>
      </c>
      <c r="V12" s="90">
        <v>1993.0028828477971</v>
      </c>
      <c r="W12" s="90">
        <v>2053.3415257762872</v>
      </c>
      <c r="X12" s="90">
        <v>2060.7499509999998</v>
      </c>
      <c r="Y12" s="90">
        <v>2137.9692109999996</v>
      </c>
      <c r="Z12" s="90">
        <v>2218.7331530000001</v>
      </c>
      <c r="AA12" s="90">
        <v>1779.0315410000001</v>
      </c>
      <c r="AB12" s="90">
        <v>1815.004569512364</v>
      </c>
      <c r="AC12" s="90">
        <v>1974.0021279999999</v>
      </c>
      <c r="AD12" s="90">
        <v>2116.5809600000002</v>
      </c>
      <c r="AE12" s="90">
        <v>2151.3017210000003</v>
      </c>
      <c r="AF12" s="90">
        <v>2179.4376510000002</v>
      </c>
      <c r="AG12" s="90">
        <v>2241.6741899999997</v>
      </c>
      <c r="AH12" s="90">
        <v>2355.1999940000001</v>
      </c>
      <c r="AI12" s="90">
        <v>2479.5324150000006</v>
      </c>
      <c r="AJ12" s="90">
        <v>2615.4117945835392</v>
      </c>
      <c r="AK12" s="90">
        <v>2744.546961</v>
      </c>
      <c r="AL12" s="90">
        <v>2827.445937</v>
      </c>
      <c r="AM12" s="90">
        <v>2849.3885819999996</v>
      </c>
      <c r="AN12" s="90">
        <v>2873.416072</v>
      </c>
      <c r="AO12" s="90">
        <v>2870.7029210000001</v>
      </c>
      <c r="AP12" s="91">
        <v>3042.8785870000006</v>
      </c>
      <c r="AQ12" s="120">
        <f t="shared" si="0"/>
        <v>5.9976831716192947E-2</v>
      </c>
      <c r="AR12" s="120">
        <f t="shared" si="1"/>
        <v>3.4159593021519885E-2</v>
      </c>
      <c r="AT12" s="121"/>
      <c r="AU12" s="121"/>
      <c r="AV12" s="121"/>
      <c r="AW12" s="121"/>
      <c r="AX12" s="121"/>
      <c r="AY12" s="121"/>
      <c r="AZ12" s="121"/>
      <c r="BA12" s="121"/>
      <c r="BB12" s="121"/>
      <c r="BC12" s="121"/>
      <c r="BD12" s="121"/>
      <c r="BE12" s="121"/>
      <c r="BF12" s="121"/>
      <c r="BG12" s="121"/>
      <c r="BH12" s="121"/>
      <c r="BI12" s="121"/>
      <c r="BJ12" s="121"/>
      <c r="BK12" s="121"/>
      <c r="BL12" s="121"/>
      <c r="BM12" s="121"/>
    </row>
    <row r="13" spans="1:74" s="118" customFormat="1" ht="16.5" customHeight="1">
      <c r="A13" s="87" t="s">
        <v>45</v>
      </c>
      <c r="B13" s="88" t="s">
        <v>43</v>
      </c>
      <c r="C13" s="119"/>
      <c r="D13" s="89">
        <v>123.31</v>
      </c>
      <c r="E13" s="90">
        <v>205.44499999999999</v>
      </c>
      <c r="F13" s="90">
        <v>234.209</v>
      </c>
      <c r="G13" s="90">
        <v>289.43400000000003</v>
      </c>
      <c r="H13" s="90">
        <v>307.12</v>
      </c>
      <c r="I13" s="90">
        <v>331.62799999999999</v>
      </c>
      <c r="J13" s="90">
        <v>363.32799999999997</v>
      </c>
      <c r="K13" s="90">
        <v>231.12299999999999</v>
      </c>
      <c r="L13" s="90">
        <v>258.62410299999999</v>
      </c>
      <c r="M13" s="90">
        <v>259.934504</v>
      </c>
      <c r="N13" s="90">
        <v>40.927890999999931</v>
      </c>
      <c r="O13" s="90">
        <v>288.17893391161164</v>
      </c>
      <c r="P13" s="90">
        <v>647.21698100000003</v>
      </c>
      <c r="Q13" s="90">
        <v>776.88210786351021</v>
      </c>
      <c r="R13" s="90">
        <v>891.49935693314535</v>
      </c>
      <c r="S13" s="90">
        <v>826.40548719999992</v>
      </c>
      <c r="T13" s="90">
        <v>858.27559999999994</v>
      </c>
      <c r="U13" s="90">
        <v>968.92372204497883</v>
      </c>
      <c r="V13" s="90">
        <v>1072.4971171522029</v>
      </c>
      <c r="W13" s="90">
        <v>1116.4584742237128</v>
      </c>
      <c r="X13" s="90">
        <v>1141.0121379999998</v>
      </c>
      <c r="Y13" s="90">
        <v>1170.7698809999999</v>
      </c>
      <c r="Z13" s="90">
        <v>1201.7869069999999</v>
      </c>
      <c r="AA13" s="90">
        <v>1619.2223879999999</v>
      </c>
      <c r="AB13" s="90">
        <v>1727.4095172576363</v>
      </c>
      <c r="AC13" s="90">
        <v>2005.840872</v>
      </c>
      <c r="AD13" s="90">
        <v>1953.76704</v>
      </c>
      <c r="AE13" s="90">
        <v>2020.7473096399995</v>
      </c>
      <c r="AF13" s="90">
        <v>1987.7499552999991</v>
      </c>
      <c r="AG13" s="90">
        <v>1939.4825095900005</v>
      </c>
      <c r="AH13" s="90">
        <v>1958.2526187799999</v>
      </c>
      <c r="AI13" s="90">
        <v>2028.1234854999987</v>
      </c>
      <c r="AJ13" s="90">
        <v>2073.8072759164611</v>
      </c>
      <c r="AK13" s="90">
        <v>2194.4114504199997</v>
      </c>
      <c r="AL13" s="90">
        <v>2367.0762468400003</v>
      </c>
      <c r="AM13" s="90">
        <v>2615.1907911500002</v>
      </c>
      <c r="AN13" s="90">
        <v>2575.0739671199999</v>
      </c>
      <c r="AO13" s="90">
        <v>2482.9396711199997</v>
      </c>
      <c r="AP13" s="91">
        <v>2895.0315732499998</v>
      </c>
      <c r="AQ13" s="120">
        <f t="shared" si="0"/>
        <v>0.16596935758173878</v>
      </c>
      <c r="AR13" s="120">
        <f t="shared" si="1"/>
        <v>4.0010974766982087E-2</v>
      </c>
      <c r="AT13" s="121"/>
      <c r="AU13" s="121"/>
      <c r="AV13" s="121"/>
      <c r="AW13" s="121"/>
      <c r="AX13" s="121"/>
      <c r="AY13" s="121"/>
      <c r="AZ13" s="121"/>
      <c r="BA13" s="121"/>
      <c r="BB13" s="121"/>
      <c r="BC13" s="121"/>
      <c r="BD13" s="121"/>
      <c r="BE13" s="121"/>
      <c r="BF13" s="121"/>
      <c r="BG13" s="121"/>
      <c r="BH13" s="121"/>
      <c r="BI13" s="121"/>
      <c r="BJ13" s="121"/>
      <c r="BK13" s="121"/>
      <c r="BL13" s="121"/>
      <c r="BM13" s="121"/>
    </row>
    <row r="14" spans="1:74" ht="16.5" customHeight="1">
      <c r="A14" s="86" t="s">
        <v>28</v>
      </c>
      <c r="B14" s="86" t="s">
        <v>29</v>
      </c>
      <c r="C14" s="119"/>
      <c r="D14" s="89">
        <v>1233.6410000000001</v>
      </c>
      <c r="E14" s="90">
        <v>1228.502</v>
      </c>
      <c r="F14" s="90">
        <v>1230.3719999999998</v>
      </c>
      <c r="G14" s="90">
        <v>1229.1569999999999</v>
      </c>
      <c r="H14" s="90">
        <v>1264.51</v>
      </c>
      <c r="I14" s="90">
        <v>1604.2619999999999</v>
      </c>
      <c r="J14" s="90">
        <v>1579.8060000000003</v>
      </c>
      <c r="K14" s="90">
        <v>1662.6769999999999</v>
      </c>
      <c r="L14" s="90">
        <v>1638.455897</v>
      </c>
      <c r="M14" s="90">
        <v>1555.4590000000001</v>
      </c>
      <c r="N14" s="90">
        <v>1494.2829999999999</v>
      </c>
      <c r="O14" s="90">
        <v>44.016152000000005</v>
      </c>
      <c r="P14" s="90">
        <v>4.3827189999999998</v>
      </c>
      <c r="Q14" s="90">
        <v>27.445846</v>
      </c>
      <c r="R14" s="90" t="s">
        <v>58</v>
      </c>
      <c r="S14" s="90" t="s">
        <v>58</v>
      </c>
      <c r="T14" s="90" t="s">
        <v>58</v>
      </c>
      <c r="U14" s="90" t="s">
        <v>58</v>
      </c>
      <c r="V14" s="90" t="s">
        <v>58</v>
      </c>
      <c r="W14" s="90" t="s">
        <v>58</v>
      </c>
      <c r="X14" s="90" t="s">
        <v>58</v>
      </c>
      <c r="Y14" s="90" t="s">
        <v>58</v>
      </c>
      <c r="Z14" s="90" t="s">
        <v>58</v>
      </c>
      <c r="AA14" s="90" t="s">
        <v>58</v>
      </c>
      <c r="AB14" s="90" t="s">
        <v>58</v>
      </c>
      <c r="AC14" s="90" t="s">
        <v>58</v>
      </c>
      <c r="AD14" s="90" t="s">
        <v>58</v>
      </c>
      <c r="AE14" s="90" t="s">
        <v>58</v>
      </c>
      <c r="AF14" s="90" t="s">
        <v>58</v>
      </c>
      <c r="AG14" s="90" t="s">
        <v>58</v>
      </c>
      <c r="AH14" s="90" t="s">
        <v>58</v>
      </c>
      <c r="AI14" s="90" t="s">
        <v>58</v>
      </c>
      <c r="AJ14" s="90" t="s">
        <v>58</v>
      </c>
      <c r="AK14" s="90" t="s">
        <v>58</v>
      </c>
      <c r="AL14" s="90" t="s">
        <v>58</v>
      </c>
      <c r="AM14" s="90" t="s">
        <v>58</v>
      </c>
      <c r="AN14" s="90" t="s">
        <v>58</v>
      </c>
      <c r="AO14" s="90" t="s">
        <v>58</v>
      </c>
      <c r="AP14" s="91" t="s">
        <v>58</v>
      </c>
      <c r="AQ14" s="120" t="str">
        <f t="shared" si="0"/>
        <v>–</v>
      </c>
      <c r="AR14" s="120" t="str">
        <f t="shared" si="1"/>
        <v>–</v>
      </c>
      <c r="AT14" s="121"/>
      <c r="AU14" s="121"/>
      <c r="AV14" s="121"/>
      <c r="AW14" s="121"/>
      <c r="AX14" s="121"/>
      <c r="AY14" s="121"/>
      <c r="AZ14" s="121"/>
      <c r="BA14" s="121"/>
      <c r="BB14" s="121"/>
      <c r="BC14" s="121"/>
      <c r="BD14" s="121"/>
      <c r="BE14" s="121"/>
      <c r="BF14" s="121"/>
      <c r="BG14" s="121"/>
      <c r="BH14" s="121"/>
      <c r="BI14" s="121"/>
      <c r="BJ14" s="121"/>
      <c r="BK14" s="121"/>
      <c r="BL14" s="121"/>
      <c r="BM14" s="121"/>
    </row>
    <row r="15" spans="1:74" ht="16.5" customHeight="1">
      <c r="A15" s="86" t="s">
        <v>84</v>
      </c>
      <c r="B15" s="86" t="s">
        <v>83</v>
      </c>
      <c r="C15" s="119" t="s">
        <v>75</v>
      </c>
      <c r="D15" s="89" t="s">
        <v>58</v>
      </c>
      <c r="E15" s="90" t="s">
        <v>58</v>
      </c>
      <c r="F15" s="90" t="s">
        <v>58</v>
      </c>
      <c r="G15" s="90" t="s">
        <v>58</v>
      </c>
      <c r="H15" s="90" t="s">
        <v>58</v>
      </c>
      <c r="I15" s="90" t="s">
        <v>58</v>
      </c>
      <c r="J15" s="90" t="s">
        <v>58</v>
      </c>
      <c r="K15" s="90" t="s">
        <v>58</v>
      </c>
      <c r="L15" s="90" t="s">
        <v>58</v>
      </c>
      <c r="M15" s="90">
        <v>39.283999999999878</v>
      </c>
      <c r="N15" s="90">
        <v>41.164000000000215</v>
      </c>
      <c r="O15" s="90">
        <v>96.380322110000094</v>
      </c>
      <c r="P15" s="90">
        <v>97.649232809999901</v>
      </c>
      <c r="Q15" s="90">
        <v>71.488789899999986</v>
      </c>
      <c r="R15" s="90">
        <v>42.853049000000055</v>
      </c>
      <c r="S15" s="90">
        <v>31.304343900000049</v>
      </c>
      <c r="T15" s="90">
        <v>28.836610199999996</v>
      </c>
      <c r="U15" s="90">
        <v>42.251853600000004</v>
      </c>
      <c r="V15" s="90">
        <v>16.401151799999752</v>
      </c>
      <c r="W15" s="90">
        <v>3.5801562999999987</v>
      </c>
      <c r="X15" s="90">
        <v>2.2829027099999166</v>
      </c>
      <c r="Y15" s="90">
        <v>3.5146085900000799</v>
      </c>
      <c r="Z15" s="90">
        <v>0.19855918999996902</v>
      </c>
      <c r="AA15" s="90">
        <v>7.4387947400000485</v>
      </c>
      <c r="AB15" s="90">
        <v>10.529973659999996</v>
      </c>
      <c r="AC15" s="90">
        <v>-4.4747210200000609</v>
      </c>
      <c r="AD15" s="90">
        <v>-6.9936996399998668</v>
      </c>
      <c r="AE15" s="90">
        <v>26.288251300000191</v>
      </c>
      <c r="AF15" s="90">
        <v>20.917077629999639</v>
      </c>
      <c r="AG15" s="90">
        <v>23.011348470000744</v>
      </c>
      <c r="AH15" s="90">
        <v>23.918376539999961</v>
      </c>
      <c r="AI15" s="90">
        <v>-19.239224490000726</v>
      </c>
      <c r="AJ15" s="90">
        <v>-28.538601819998743</v>
      </c>
      <c r="AK15" s="90">
        <v>-37.334560889999388</v>
      </c>
      <c r="AL15" s="90">
        <v>-37.922568159997354</v>
      </c>
      <c r="AM15" s="90">
        <v>-38.285048939998887</v>
      </c>
      <c r="AN15" s="90">
        <v>-22.433539099998598</v>
      </c>
      <c r="AO15" s="90">
        <v>-23.131843920000392</v>
      </c>
      <c r="AP15" s="91">
        <v>-18.790800429998853</v>
      </c>
      <c r="AQ15" s="120">
        <f t="shared" si="0"/>
        <v>0.18766525941531881</v>
      </c>
      <c r="AR15" s="120">
        <f t="shared" si="1"/>
        <v>-0.191113010434564</v>
      </c>
      <c r="AT15" s="121"/>
      <c r="AU15" s="121"/>
      <c r="AV15" s="121"/>
      <c r="AW15" s="121"/>
      <c r="AX15" s="121"/>
      <c r="AY15" s="121"/>
      <c r="AZ15" s="121"/>
      <c r="BA15" s="121"/>
      <c r="BB15" s="121"/>
      <c r="BC15" s="121"/>
      <c r="BD15" s="121"/>
      <c r="BE15" s="121"/>
      <c r="BF15" s="121"/>
      <c r="BG15" s="121"/>
      <c r="BH15" s="121"/>
      <c r="BI15" s="121"/>
      <c r="BJ15" s="121"/>
      <c r="BK15" s="121"/>
      <c r="BL15" s="121"/>
      <c r="BM15" s="121"/>
    </row>
    <row r="16" spans="1:74" s="118" customFormat="1" ht="16.5" customHeight="1">
      <c r="A16" s="128" t="s">
        <v>30</v>
      </c>
      <c r="B16" s="128" t="s">
        <v>31</v>
      </c>
      <c r="C16" s="113"/>
      <c r="D16" s="124">
        <v>29.214468794145446</v>
      </c>
      <c r="E16" s="125">
        <v>36.706159019909244</v>
      </c>
      <c r="F16" s="125">
        <v>50.735507474017218</v>
      </c>
      <c r="G16" s="125">
        <v>67.777924196887525</v>
      </c>
      <c r="H16" s="125">
        <v>72.323065753681306</v>
      </c>
      <c r="I16" s="125">
        <v>80.21415074742238</v>
      </c>
      <c r="J16" s="125">
        <v>151.66992598558585</v>
      </c>
      <c r="K16" s="125">
        <v>86.488654120750084</v>
      </c>
      <c r="L16" s="125">
        <v>77.927907294498894</v>
      </c>
      <c r="M16" s="125">
        <v>38.947249015252162</v>
      </c>
      <c r="N16" s="125">
        <v>29.97367715976328</v>
      </c>
      <c r="O16" s="125">
        <v>-22.64829920799842</v>
      </c>
      <c r="P16" s="125">
        <v>32.433186707654329</v>
      </c>
      <c r="Q16" s="125">
        <v>35.359746860171633</v>
      </c>
      <c r="R16" s="125">
        <v>151.70825196882214</v>
      </c>
      <c r="S16" s="125">
        <v>156.33370759383948</v>
      </c>
      <c r="T16" s="125">
        <v>95.674954393159098</v>
      </c>
      <c r="U16" s="125">
        <v>183.12248483047165</v>
      </c>
      <c r="V16" s="125">
        <v>71.164240362601973</v>
      </c>
      <c r="W16" s="125">
        <v>51.410981528548774</v>
      </c>
      <c r="X16" s="125">
        <v>63.566376657434304</v>
      </c>
      <c r="Y16" s="125">
        <v>15.172865762793137</v>
      </c>
      <c r="Z16" s="125">
        <v>165.20116028727708</v>
      </c>
      <c r="AA16" s="125">
        <v>316.66606096686371</v>
      </c>
      <c r="AB16" s="125">
        <v>358.74955938471305</v>
      </c>
      <c r="AC16" s="125">
        <v>257.58971379616298</v>
      </c>
      <c r="AD16" s="125">
        <v>92.012956621031464</v>
      </c>
      <c r="AE16" s="125">
        <v>51.726742020000188</v>
      </c>
      <c r="AF16" s="125">
        <v>52.045054619999917</v>
      </c>
      <c r="AG16" s="125">
        <v>67.9693287099999</v>
      </c>
      <c r="AH16" s="125">
        <v>55.733622709999992</v>
      </c>
      <c r="AI16" s="125">
        <v>21.669867739999972</v>
      </c>
      <c r="AJ16" s="125">
        <v>-92.207082169999978</v>
      </c>
      <c r="AK16" s="125">
        <v>-40.495180379999965</v>
      </c>
      <c r="AL16" s="125">
        <v>-26.765360220000161</v>
      </c>
      <c r="AM16" s="125">
        <v>-14.306635320000055</v>
      </c>
      <c r="AN16" s="125">
        <v>-344.23578851000013</v>
      </c>
      <c r="AO16" s="125">
        <v>-19.25570262999986</v>
      </c>
      <c r="AP16" s="126">
        <v>31.127895600000215</v>
      </c>
      <c r="AQ16" s="127">
        <f t="shared" si="0"/>
        <v>2.616554648673469</v>
      </c>
      <c r="AR16" s="127">
        <f t="shared" si="1"/>
        <v>-2.3875618340602349</v>
      </c>
      <c r="AT16" s="129"/>
      <c r="AU16" s="129"/>
      <c r="AV16" s="129"/>
      <c r="AW16" s="129"/>
      <c r="AX16" s="129"/>
      <c r="AY16" s="129"/>
      <c r="AZ16" s="101"/>
      <c r="BA16" s="101"/>
      <c r="BB16" s="101"/>
      <c r="BC16" s="101"/>
      <c r="BD16" s="101"/>
      <c r="BE16" s="101"/>
      <c r="BF16" s="101"/>
      <c r="BG16" s="101"/>
      <c r="BH16" s="101"/>
      <c r="BI16" s="101"/>
      <c r="BJ16" s="101"/>
      <c r="BK16" s="101"/>
      <c r="BL16" s="101"/>
      <c r="BM16" s="101"/>
    </row>
    <row r="17" spans="1:65" s="97" customFormat="1" ht="22.5" customHeight="1">
      <c r="A17" s="92" t="s">
        <v>131</v>
      </c>
      <c r="B17" s="93" t="s">
        <v>132</v>
      </c>
      <c r="C17" s="94"/>
      <c r="D17" s="95">
        <v>6047.2226912681845</v>
      </c>
      <c r="E17" s="96">
        <v>6265.7000524812347</v>
      </c>
      <c r="F17" s="96">
        <v>6560.6280782644217</v>
      </c>
      <c r="G17" s="96">
        <v>6917.2610761104588</v>
      </c>
      <c r="H17" s="96">
        <v>7530.9021447390633</v>
      </c>
      <c r="I17" s="96">
        <v>8412.9884385049863</v>
      </c>
      <c r="J17" s="96">
        <v>9053.1316420362546</v>
      </c>
      <c r="K17" s="96">
        <v>9656.2090593204084</v>
      </c>
      <c r="L17" s="96">
        <v>10539.202841939308</v>
      </c>
      <c r="M17" s="96">
        <v>10489.518249015251</v>
      </c>
      <c r="N17" s="96">
        <v>10636.416677159765</v>
      </c>
      <c r="O17" s="96">
        <v>11128.829216561999</v>
      </c>
      <c r="P17" s="96">
        <v>12041.275532277654</v>
      </c>
      <c r="Q17" s="96">
        <v>12718.718247090173</v>
      </c>
      <c r="R17" s="96">
        <v>13117.681479888824</v>
      </c>
      <c r="S17" s="96">
        <v>13511.229296843841</v>
      </c>
      <c r="T17" s="96">
        <v>14049.731113613158</v>
      </c>
      <c r="U17" s="96">
        <v>15497.63383593047</v>
      </c>
      <c r="V17" s="96">
        <v>16815.132263772604</v>
      </c>
      <c r="W17" s="96">
        <v>17992.103331498551</v>
      </c>
      <c r="X17" s="96">
        <v>18464.247987517436</v>
      </c>
      <c r="Y17" s="96">
        <v>19197.583755552794</v>
      </c>
      <c r="Z17" s="96">
        <v>19755.202962567277</v>
      </c>
      <c r="AA17" s="96">
        <v>19897.135280526865</v>
      </c>
      <c r="AB17" s="96">
        <v>20384.062921134711</v>
      </c>
      <c r="AC17" s="96">
        <v>22153.415216746165</v>
      </c>
      <c r="AD17" s="96">
        <v>23542.994641151032</v>
      </c>
      <c r="AE17" s="96">
        <v>24357.863118120007</v>
      </c>
      <c r="AF17" s="96">
        <v>24867.730905140001</v>
      </c>
      <c r="AG17" s="96">
        <v>25717.056731950004</v>
      </c>
      <c r="AH17" s="96">
        <v>27031.907308988644</v>
      </c>
      <c r="AI17" s="96">
        <v>28522.172466531105</v>
      </c>
      <c r="AJ17" s="96">
        <v>29983.055753680033</v>
      </c>
      <c r="AK17" s="96">
        <v>31333.984881068813</v>
      </c>
      <c r="AL17" s="96">
        <v>31845.171919409997</v>
      </c>
      <c r="AM17" s="96">
        <v>32200.627911279997</v>
      </c>
      <c r="AN17" s="96">
        <v>32218.375563349997</v>
      </c>
      <c r="AO17" s="96">
        <v>32863.777404420005</v>
      </c>
      <c r="AP17" s="96">
        <v>35078.75876347001</v>
      </c>
      <c r="AQ17" s="127">
        <f t="shared" si="0"/>
        <v>6.7398866898121759E-2</v>
      </c>
      <c r="AR17" s="127">
        <f t="shared" si="1"/>
        <v>3.5214506671778764E-2</v>
      </c>
      <c r="AS17" s="118"/>
      <c r="AT17" s="129"/>
      <c r="AU17" s="129"/>
      <c r="AV17" s="129"/>
      <c r="AW17" s="129"/>
      <c r="AX17" s="129"/>
      <c r="AY17" s="129"/>
    </row>
    <row r="18" spans="1:65" s="118" customFormat="1" ht="16.5" customHeight="1">
      <c r="A18" s="128" t="s">
        <v>133</v>
      </c>
      <c r="B18" s="128" t="s">
        <v>134</v>
      </c>
      <c r="C18" s="113" t="s">
        <v>76</v>
      </c>
      <c r="D18" s="124">
        <v>121.42800769903536</v>
      </c>
      <c r="E18" s="125">
        <v>148.22921770220927</v>
      </c>
      <c r="F18" s="125">
        <v>157.33456678225662</v>
      </c>
      <c r="G18" s="125">
        <v>164.54719574795533</v>
      </c>
      <c r="H18" s="125">
        <v>182.85428324397589</v>
      </c>
      <c r="I18" s="125">
        <v>210.46661147463044</v>
      </c>
      <c r="J18" s="125">
        <v>245.57519074643227</v>
      </c>
      <c r="K18" s="125">
        <v>250.87759030459344</v>
      </c>
      <c r="L18" s="125">
        <v>243.50045359641825</v>
      </c>
      <c r="M18" s="125">
        <v>234.5062816616539</v>
      </c>
      <c r="N18" s="125">
        <v>253.83341139976756</v>
      </c>
      <c r="O18" s="125">
        <v>296.87937076207902</v>
      </c>
      <c r="P18" s="125">
        <v>376.6217768416501</v>
      </c>
      <c r="Q18" s="125">
        <v>353.36145059331579</v>
      </c>
      <c r="R18" s="125">
        <v>304.64035146723643</v>
      </c>
      <c r="S18" s="125">
        <v>395.50758245642538</v>
      </c>
      <c r="T18" s="125">
        <v>141.29633816219237</v>
      </c>
      <c r="U18" s="125">
        <v>83.130827513559183</v>
      </c>
      <c r="V18" s="125">
        <v>146.90914772137808</v>
      </c>
      <c r="W18" s="125">
        <v>193.10840647551649</v>
      </c>
      <c r="X18" s="125">
        <v>319.36636138184303</v>
      </c>
      <c r="Y18" s="125">
        <v>337.9728797500822</v>
      </c>
      <c r="Z18" s="125">
        <v>343.34235312345487</v>
      </c>
      <c r="AA18" s="125">
        <v>28.844606239032714</v>
      </c>
      <c r="AB18" s="125">
        <v>291.58886219876985</v>
      </c>
      <c r="AC18" s="125">
        <v>318.77653564878358</v>
      </c>
      <c r="AD18" s="125">
        <v>195.5554528861453</v>
      </c>
      <c r="AE18" s="125">
        <v>236.02931794</v>
      </c>
      <c r="AF18" s="125">
        <v>249.14279469999994</v>
      </c>
      <c r="AG18" s="125">
        <v>232.25519563000023</v>
      </c>
      <c r="AH18" s="125">
        <v>197.73659709999998</v>
      </c>
      <c r="AI18" s="125">
        <v>210.13009237999998</v>
      </c>
      <c r="AJ18" s="125">
        <v>174.93167214999988</v>
      </c>
      <c r="AK18" s="125">
        <v>202.83147639000003</v>
      </c>
      <c r="AL18" s="125">
        <v>1818.81600005</v>
      </c>
      <c r="AM18" s="125">
        <v>200.33418097000001</v>
      </c>
      <c r="AN18" s="125">
        <v>221.64829613999996</v>
      </c>
      <c r="AO18" s="125">
        <v>287.56177993000028</v>
      </c>
      <c r="AP18" s="126">
        <v>204.37986958999988</v>
      </c>
      <c r="AQ18" s="127">
        <f t="shared" si="0"/>
        <v>-0.28926622432316618</v>
      </c>
      <c r="AR18" s="127">
        <f t="shared" si="1"/>
        <v>0.70300319668533917</v>
      </c>
      <c r="AT18" s="129"/>
      <c r="AU18" s="129"/>
      <c r="AV18" s="129"/>
      <c r="AW18" s="129"/>
      <c r="AX18" s="129"/>
      <c r="AY18" s="129"/>
      <c r="AZ18" s="101"/>
      <c r="BA18" s="101"/>
      <c r="BB18" s="101"/>
      <c r="BC18" s="101"/>
      <c r="BD18" s="101"/>
      <c r="BE18" s="101"/>
      <c r="BF18" s="101"/>
      <c r="BG18" s="101"/>
      <c r="BH18" s="101"/>
      <c r="BI18" s="101"/>
      <c r="BJ18" s="101"/>
      <c r="BK18" s="101"/>
      <c r="BL18" s="101"/>
      <c r="BM18" s="101"/>
    </row>
    <row r="19" spans="1:65" s="97" customFormat="1" ht="22.5" customHeight="1">
      <c r="A19" s="93" t="s">
        <v>135</v>
      </c>
      <c r="B19" s="93" t="s">
        <v>136</v>
      </c>
      <c r="C19" s="94"/>
      <c r="D19" s="95">
        <v>6168.6506989672198</v>
      </c>
      <c r="E19" s="96">
        <v>6413.9292701834438</v>
      </c>
      <c r="F19" s="96">
        <v>6717.9626450466785</v>
      </c>
      <c r="G19" s="96">
        <v>7081.8082718584137</v>
      </c>
      <c r="H19" s="96">
        <v>7713.7564279830394</v>
      </c>
      <c r="I19" s="96">
        <v>8623.4550499796169</v>
      </c>
      <c r="J19" s="96">
        <v>9298.7068327826873</v>
      </c>
      <c r="K19" s="96">
        <v>9907.0866496250019</v>
      </c>
      <c r="L19" s="96">
        <v>10782.703295535726</v>
      </c>
      <c r="M19" s="96">
        <v>10724.024530676905</v>
      </c>
      <c r="N19" s="96">
        <v>10890.250088559533</v>
      </c>
      <c r="O19" s="96">
        <v>11425.708587324078</v>
      </c>
      <c r="P19" s="96">
        <v>12417.897309119304</v>
      </c>
      <c r="Q19" s="96">
        <v>13072.07969768349</v>
      </c>
      <c r="R19" s="96">
        <v>13422.321831356061</v>
      </c>
      <c r="S19" s="96">
        <v>13906.736879300266</v>
      </c>
      <c r="T19" s="96">
        <v>14191.02745177535</v>
      </c>
      <c r="U19" s="96">
        <v>15580.76466344403</v>
      </c>
      <c r="V19" s="96">
        <v>16962.041411493981</v>
      </c>
      <c r="W19" s="96">
        <v>18185.211737974067</v>
      </c>
      <c r="X19" s="96">
        <v>18783.614348899278</v>
      </c>
      <c r="Y19" s="96">
        <v>19535.556635302877</v>
      </c>
      <c r="Z19" s="96">
        <v>20098.545315690732</v>
      </c>
      <c r="AA19" s="96">
        <v>19925.979886765897</v>
      </c>
      <c r="AB19" s="96">
        <v>20675.65178333348</v>
      </c>
      <c r="AC19" s="96">
        <v>22472.191752394949</v>
      </c>
      <c r="AD19" s="96">
        <v>23738.550094037178</v>
      </c>
      <c r="AE19" s="96">
        <v>24593.892436060007</v>
      </c>
      <c r="AF19" s="96">
        <v>25116.873699840002</v>
      </c>
      <c r="AG19" s="96">
        <v>25949.311927580005</v>
      </c>
      <c r="AH19" s="96">
        <v>27229.643906088644</v>
      </c>
      <c r="AI19" s="96">
        <v>28732.302558911106</v>
      </c>
      <c r="AJ19" s="96">
        <v>30157.987425830033</v>
      </c>
      <c r="AK19" s="96">
        <v>31536.816357458814</v>
      </c>
      <c r="AL19" s="96">
        <v>33663.98791946</v>
      </c>
      <c r="AM19" s="96">
        <v>32400.962092249996</v>
      </c>
      <c r="AN19" s="96">
        <v>32440.02385949</v>
      </c>
      <c r="AO19" s="96">
        <v>33151.339184350007</v>
      </c>
      <c r="AP19" s="98">
        <v>35283.138633060007</v>
      </c>
      <c r="AQ19" s="68">
        <f t="shared" si="0"/>
        <v>6.4305077899126761E-2</v>
      </c>
      <c r="AR19" s="68">
        <f t="shared" si="1"/>
        <v>3.5037631060962485E-2</v>
      </c>
      <c r="AS19" s="118"/>
      <c r="AT19" s="129"/>
      <c r="AU19" s="129"/>
      <c r="AV19" s="129"/>
      <c r="AW19" s="129"/>
      <c r="AX19" s="129"/>
      <c r="AY19" s="129"/>
    </row>
    <row r="20" spans="1:65" s="118" customFormat="1" ht="16.5" customHeight="1">
      <c r="A20" s="128" t="s">
        <v>137</v>
      </c>
      <c r="B20" s="128" t="s">
        <v>138</v>
      </c>
      <c r="C20" s="113"/>
      <c r="D20" s="124">
        <v>-2.9621363627520525</v>
      </c>
      <c r="E20" s="125">
        <v>-3.5378125290392388</v>
      </c>
      <c r="F20" s="125">
        <v>-1.663032167619376</v>
      </c>
      <c r="G20" s="125">
        <v>-5.2384797086380032E-2</v>
      </c>
      <c r="H20" s="125">
        <v>-11.351544633869969</v>
      </c>
      <c r="I20" s="125">
        <v>-10.081926346503499</v>
      </c>
      <c r="J20" s="125">
        <v>-5.8914437235148247</v>
      </c>
      <c r="K20" s="125">
        <v>4.63314531170536</v>
      </c>
      <c r="L20" s="125">
        <v>-8.5898825837596586</v>
      </c>
      <c r="M20" s="125">
        <v>-49.107926676906068</v>
      </c>
      <c r="N20" s="125">
        <v>-12.673988559530812</v>
      </c>
      <c r="O20" s="125">
        <v>12.486800215919375</v>
      </c>
      <c r="P20" s="125">
        <v>-2.9467668693044411</v>
      </c>
      <c r="Q20" s="125">
        <v>-27.688377333487455</v>
      </c>
      <c r="R20" s="125">
        <v>-23.351340776058596</v>
      </c>
      <c r="S20" s="125">
        <v>-8.9689574402649015</v>
      </c>
      <c r="T20" s="125">
        <v>-52.889588525351471</v>
      </c>
      <c r="U20" s="125">
        <v>-231.38448707403086</v>
      </c>
      <c r="V20" s="125">
        <v>59.30899880601995</v>
      </c>
      <c r="W20" s="125">
        <v>-60.784846504065285</v>
      </c>
      <c r="X20" s="125">
        <v>-100.94030931927733</v>
      </c>
      <c r="Y20" s="125">
        <v>-125.95233419287536</v>
      </c>
      <c r="Z20" s="125">
        <v>-189.45564414073192</v>
      </c>
      <c r="AA20" s="125">
        <v>-159.45034894589639</v>
      </c>
      <c r="AB20" s="125">
        <v>165.11207639651749</v>
      </c>
      <c r="AC20" s="125">
        <v>-48.00211568494646</v>
      </c>
      <c r="AD20" s="125">
        <v>-95.84048080717676</v>
      </c>
      <c r="AE20" s="125">
        <v>373.98130356000007</v>
      </c>
      <c r="AF20" s="125">
        <v>123.921705</v>
      </c>
      <c r="AG20" s="125">
        <v>501.98087299999997</v>
      </c>
      <c r="AH20" s="125">
        <v>-43.670361</v>
      </c>
      <c r="AI20" s="125">
        <v>59.058325000000004</v>
      </c>
      <c r="AJ20" s="125">
        <v>319.7</v>
      </c>
      <c r="AK20" s="125">
        <v>-420.6</v>
      </c>
      <c r="AL20" s="125">
        <v>-827.2</v>
      </c>
      <c r="AM20" s="125">
        <v>152.4</v>
      </c>
      <c r="AN20" s="125">
        <v>327.48</v>
      </c>
      <c r="AO20" s="125">
        <v>-1990.8</v>
      </c>
      <c r="AP20" s="126">
        <v>456.02</v>
      </c>
      <c r="AQ20" s="127">
        <f t="shared" si="0"/>
        <v>1.2290636929877434</v>
      </c>
      <c r="AR20" s="127">
        <f t="shared" si="1"/>
        <v>0.19300996087085281</v>
      </c>
      <c r="AT20" s="129"/>
      <c r="AU20" s="129"/>
      <c r="AV20" s="129"/>
      <c r="AW20" s="129"/>
      <c r="AX20" s="129"/>
      <c r="AY20" s="129"/>
      <c r="AZ20" s="101"/>
      <c r="BA20" s="101"/>
      <c r="BB20" s="101"/>
      <c r="BC20" s="101"/>
      <c r="BD20" s="101"/>
      <c r="BE20" s="101"/>
      <c r="BF20" s="101"/>
      <c r="BG20" s="101"/>
      <c r="BH20" s="101"/>
      <c r="BI20" s="101"/>
      <c r="BJ20" s="101"/>
      <c r="BK20" s="101"/>
      <c r="BL20" s="101"/>
      <c r="BM20" s="101"/>
    </row>
    <row r="21" spans="1:65" s="97" customFormat="1" ht="22.5" customHeight="1">
      <c r="A21" s="93" t="s">
        <v>139</v>
      </c>
      <c r="B21" s="93" t="s">
        <v>140</v>
      </c>
      <c r="C21" s="94"/>
      <c r="D21" s="95">
        <v>6165.6885626044677</v>
      </c>
      <c r="E21" s="96">
        <v>6410.3914576544048</v>
      </c>
      <c r="F21" s="96">
        <v>6716.2996128790592</v>
      </c>
      <c r="G21" s="96">
        <v>7081.7558870613275</v>
      </c>
      <c r="H21" s="96">
        <v>7702.4048833491688</v>
      </c>
      <c r="I21" s="96">
        <v>8613.3731236331132</v>
      </c>
      <c r="J21" s="96">
        <v>9292.8153890591711</v>
      </c>
      <c r="K21" s="96">
        <v>9911.7197949367073</v>
      </c>
      <c r="L21" s="96">
        <v>10774.113412951967</v>
      </c>
      <c r="M21" s="96">
        <v>10674.916603999998</v>
      </c>
      <c r="N21" s="96">
        <v>10877.576100000002</v>
      </c>
      <c r="O21" s="96">
        <v>11438.195387539998</v>
      </c>
      <c r="P21" s="96">
        <v>12414.950542249999</v>
      </c>
      <c r="Q21" s="96">
        <v>13044.391320350001</v>
      </c>
      <c r="R21" s="96">
        <v>13398.970490580003</v>
      </c>
      <c r="S21" s="96">
        <v>13897.767921860002</v>
      </c>
      <c r="T21" s="96">
        <v>14138.137863249998</v>
      </c>
      <c r="U21" s="96">
        <v>15349.380176369998</v>
      </c>
      <c r="V21" s="96">
        <v>17021.350410300001</v>
      </c>
      <c r="W21" s="96">
        <v>18124.426891470001</v>
      </c>
      <c r="X21" s="96">
        <v>18682.674039580001</v>
      </c>
      <c r="Y21" s="96">
        <v>19409.604301110001</v>
      </c>
      <c r="Z21" s="96">
        <v>19909.089671549998</v>
      </c>
      <c r="AA21" s="96">
        <v>19766.529537820003</v>
      </c>
      <c r="AB21" s="96">
        <v>20840.763859729999</v>
      </c>
      <c r="AC21" s="96">
        <v>22424.189636710002</v>
      </c>
      <c r="AD21" s="96">
        <v>23642.709613229999</v>
      </c>
      <c r="AE21" s="96">
        <v>24967.873739620009</v>
      </c>
      <c r="AF21" s="96">
        <v>25240.795404839999</v>
      </c>
      <c r="AG21" s="96">
        <v>26451.292800580006</v>
      </c>
      <c r="AH21" s="96">
        <v>27185.973545088644</v>
      </c>
      <c r="AI21" s="96">
        <v>28791.360883911104</v>
      </c>
      <c r="AJ21" s="96">
        <v>30477.687425830034</v>
      </c>
      <c r="AK21" s="96">
        <v>31116.216357458812</v>
      </c>
      <c r="AL21" s="96">
        <v>32836.787919459995</v>
      </c>
      <c r="AM21" s="96">
        <v>32553.362092249998</v>
      </c>
      <c r="AN21" s="96">
        <v>32767.503859489996</v>
      </c>
      <c r="AO21" s="96">
        <v>31160.539184350004</v>
      </c>
      <c r="AP21" s="98">
        <v>35739.158633060011</v>
      </c>
      <c r="AQ21" s="68">
        <f>IF(AP21="–","–",IF(OR(ABS((AP21-AO21)/ABS(AO21))&gt;1000%,AP21="–"),"–",(AP21-AO21)/ABS(AO21)))</f>
        <v>0.14693646414852676</v>
      </c>
      <c r="AR21" s="68">
        <f>IF(AO21="–","–",AVERAGE((AG21-AF21)/ABS(AF21),(AH21-AG21)/ABS(AG21),(AI21-AH21)/ABS(AH21),(AJ21-AI21)/ABS(AI21),(AK21-AJ21)/ABS(AJ21),(AL21-AK21)/ABS(AK21),(AM21-AL21)/ABS(AL21),(AN21-AM21)/ABS(AM21),(AO21-AN21)/ABS(AN21),(AP21-AO21)/ABS(AO21)))</f>
        <v>3.654430364135898E-2</v>
      </c>
      <c r="AS21" s="118"/>
      <c r="AT21" s="129"/>
      <c r="AU21" s="129"/>
      <c r="AV21" s="129"/>
      <c r="AW21" s="129"/>
      <c r="AX21" s="129"/>
      <c r="AY21" s="129"/>
    </row>
    <row r="22" spans="1:65" s="118" customFormat="1" ht="27" customHeight="1">
      <c r="A22" s="122" t="s">
        <v>107</v>
      </c>
      <c r="B22" s="122" t="s">
        <v>106</v>
      </c>
      <c r="C22" s="123"/>
      <c r="D22" s="124">
        <v>5491.6125880712716</v>
      </c>
      <c r="E22" s="125">
        <v>5876.1631297839585</v>
      </c>
      <c r="F22" s="125">
        <v>6275.19658543898</v>
      </c>
      <c r="G22" s="125">
        <v>6584.8479376777232</v>
      </c>
      <c r="H22" s="125">
        <v>7061.7954013683311</v>
      </c>
      <c r="I22" s="125">
        <v>7629.9100205619952</v>
      </c>
      <c r="J22" s="125">
        <v>8424.9771666905744</v>
      </c>
      <c r="K22" s="125">
        <v>9221.3429813035</v>
      </c>
      <c r="L22" s="125">
        <v>9897.3304340518825</v>
      </c>
      <c r="M22" s="125">
        <v>9647.8779999999988</v>
      </c>
      <c r="N22" s="125">
        <v>10126.276</v>
      </c>
      <c r="O22" s="125">
        <v>10848.4765558</v>
      </c>
      <c r="P22" s="125">
        <v>11473.629964369999</v>
      </c>
      <c r="Q22" s="125">
        <v>12116.38019729</v>
      </c>
      <c r="R22" s="125">
        <v>12580.990993429999</v>
      </c>
      <c r="S22" s="125">
        <v>13356.77366875</v>
      </c>
      <c r="T22" s="125">
        <v>14024.2643236</v>
      </c>
      <c r="U22" s="125">
        <v>14615.821139289999</v>
      </c>
      <c r="V22" s="125">
        <v>15603.418088600001</v>
      </c>
      <c r="W22" s="125">
        <v>16649.249635730001</v>
      </c>
      <c r="X22" s="125">
        <v>17519.056885620004</v>
      </c>
      <c r="Y22" s="125">
        <v>17855.473420750001</v>
      </c>
      <c r="Z22" s="125">
        <v>18650.939890409998</v>
      </c>
      <c r="AA22" s="125">
        <v>19357.95922991</v>
      </c>
      <c r="AB22" s="125">
        <v>20196.433786239995</v>
      </c>
      <c r="AC22" s="125">
        <v>21049.405601850001</v>
      </c>
      <c r="AD22" s="125">
        <v>21781.455849970003</v>
      </c>
      <c r="AE22" s="125">
        <v>22771.918028490018</v>
      </c>
      <c r="AF22" s="125">
        <v>24167.957768690005</v>
      </c>
      <c r="AG22" s="125">
        <v>24767.268945139986</v>
      </c>
      <c r="AH22" s="125">
        <v>26337.08336538</v>
      </c>
      <c r="AI22" s="125">
        <v>27378.045725980006</v>
      </c>
      <c r="AJ22" s="125">
        <v>28254.554525129999</v>
      </c>
      <c r="AK22" s="125">
        <v>28230.284287659997</v>
      </c>
      <c r="AL22" s="125">
        <v>29327.549370519995</v>
      </c>
      <c r="AM22" s="125">
        <v>29711.401509689989</v>
      </c>
      <c r="AN22" s="125">
        <v>31512.642602200009</v>
      </c>
      <c r="AO22" s="125">
        <v>33230.451418430013</v>
      </c>
      <c r="AP22" s="126">
        <v>35257.305756300004</v>
      </c>
      <c r="AQ22" s="127">
        <f t="shared" si="0"/>
        <v>6.0993885167201563E-2</v>
      </c>
      <c r="AR22" s="127">
        <f t="shared" si="1"/>
        <v>3.8694801873524712E-2</v>
      </c>
      <c r="AT22" s="101"/>
      <c r="AU22" s="101"/>
      <c r="AV22" s="101"/>
      <c r="AW22" s="101"/>
      <c r="AX22" s="101"/>
      <c r="AY22" s="101"/>
      <c r="AZ22" s="101"/>
      <c r="BA22" s="101"/>
      <c r="BB22" s="101"/>
      <c r="BC22" s="101"/>
      <c r="BD22" s="101"/>
      <c r="BE22" s="101"/>
      <c r="BF22" s="101"/>
      <c r="BG22" s="101"/>
      <c r="BH22" s="101"/>
      <c r="BI22" s="101"/>
      <c r="BJ22" s="101"/>
      <c r="BK22" s="101"/>
      <c r="BL22" s="101"/>
      <c r="BM22" s="101"/>
    </row>
    <row r="23" spans="1:65" ht="16.5" customHeight="1">
      <c r="A23" s="86" t="s">
        <v>32</v>
      </c>
      <c r="B23" s="86" t="s">
        <v>33</v>
      </c>
      <c r="C23" s="119"/>
      <c r="D23" s="89">
        <v>5256.6074500000004</v>
      </c>
      <c r="E23" s="90">
        <v>5654.135679250001</v>
      </c>
      <c r="F23" s="90">
        <v>6107.1540830000004</v>
      </c>
      <c r="G23" s="90">
        <v>6424.2172434999993</v>
      </c>
      <c r="H23" s="90">
        <v>6898.1337810000005</v>
      </c>
      <c r="I23" s="90">
        <v>7402.2215272499998</v>
      </c>
      <c r="J23" s="90">
        <v>8182.9591527500006</v>
      </c>
      <c r="K23" s="90">
        <v>8933.3095860000012</v>
      </c>
      <c r="L23" s="90">
        <v>9612.9072450000003</v>
      </c>
      <c r="M23" s="90">
        <v>9548.9349999999995</v>
      </c>
      <c r="N23" s="90">
        <v>10017.227000000001</v>
      </c>
      <c r="O23" s="90">
        <v>10780.485509</v>
      </c>
      <c r="P23" s="90">
        <v>11360.495192</v>
      </c>
      <c r="Q23" s="90">
        <v>11926.859852</v>
      </c>
      <c r="R23" s="90">
        <v>12430.609334000001</v>
      </c>
      <c r="S23" s="90">
        <v>13190.309896999999</v>
      </c>
      <c r="T23" s="90">
        <v>13986.271283</v>
      </c>
      <c r="U23" s="90">
        <v>14592.757044</v>
      </c>
      <c r="V23" s="90">
        <v>15335.619704000001</v>
      </c>
      <c r="W23" s="90">
        <v>16307.508545000001</v>
      </c>
      <c r="X23" s="90">
        <v>17352.720037080002</v>
      </c>
      <c r="Y23" s="90">
        <v>17563.915602790003</v>
      </c>
      <c r="Z23" s="90">
        <v>18423.621994609999</v>
      </c>
      <c r="AA23" s="90">
        <v>19431.457254780002</v>
      </c>
      <c r="AB23" s="90">
        <v>20273.850593919997</v>
      </c>
      <c r="AC23" s="90">
        <v>20883.74693053</v>
      </c>
      <c r="AD23" s="90">
        <v>21356.405838040002</v>
      </c>
      <c r="AE23" s="90">
        <v>22195.991088200015</v>
      </c>
      <c r="AF23" s="90">
        <v>24031.422236770002</v>
      </c>
      <c r="AG23" s="90">
        <v>24649.759355979986</v>
      </c>
      <c r="AH23" s="90">
        <v>25985.944276230002</v>
      </c>
      <c r="AI23" s="90">
        <v>27185.406330370006</v>
      </c>
      <c r="AJ23" s="90">
        <v>27924.222560889997</v>
      </c>
      <c r="AK23" s="90">
        <v>28056.384179820001</v>
      </c>
      <c r="AL23" s="90">
        <v>29482.434952929998</v>
      </c>
      <c r="AM23" s="90">
        <v>29796.184144679988</v>
      </c>
      <c r="AN23" s="90">
        <v>31388.951132410009</v>
      </c>
      <c r="AO23" s="90">
        <v>32623.495852230011</v>
      </c>
      <c r="AP23" s="91">
        <v>34588.893249580011</v>
      </c>
      <c r="AQ23" s="120">
        <f>IF(AP23="–","–",IF(OR(ABS((AP23-AO23)/ABS(AO23))&gt;1000%,AP23="–"),"–",(AP23-AO23)/ABS(AO23)))</f>
        <v>6.0244843356223363E-2</v>
      </c>
      <c r="AR23" s="120">
        <f t="shared" si="1"/>
        <v>3.7250582010207235E-2</v>
      </c>
      <c r="AT23" s="121"/>
      <c r="AU23" s="121"/>
      <c r="AV23" s="121"/>
      <c r="AW23" s="121"/>
      <c r="AX23" s="121"/>
      <c r="AY23" s="121"/>
      <c r="AZ23" s="121"/>
      <c r="BA23" s="121"/>
      <c r="BB23" s="121"/>
      <c r="BC23" s="121"/>
      <c r="BD23" s="121"/>
      <c r="BE23" s="121"/>
      <c r="BF23" s="121"/>
      <c r="BG23" s="121"/>
      <c r="BH23" s="121"/>
      <c r="BI23" s="121"/>
      <c r="BJ23" s="121"/>
      <c r="BK23" s="121"/>
      <c r="BL23" s="121"/>
      <c r="BM23" s="121"/>
    </row>
    <row r="24" spans="1:65" s="118" customFormat="1" ht="16.5" customHeight="1">
      <c r="A24" s="87" t="s">
        <v>34</v>
      </c>
      <c r="B24" s="88" t="s">
        <v>35</v>
      </c>
      <c r="C24" s="119"/>
      <c r="D24" s="89">
        <v>5736.4604500000005</v>
      </c>
      <c r="E24" s="90">
        <v>6171.5176792500006</v>
      </c>
      <c r="F24" s="90">
        <v>6722.7810829999999</v>
      </c>
      <c r="G24" s="90">
        <v>7132.5322434999998</v>
      </c>
      <c r="H24" s="90">
        <v>7653.5217810000004</v>
      </c>
      <c r="I24" s="90">
        <v>8203.5305272499991</v>
      </c>
      <c r="J24" s="90">
        <v>9174.5001527500008</v>
      </c>
      <c r="K24" s="90">
        <v>10041.498586000002</v>
      </c>
      <c r="L24" s="90">
        <v>10803.762245</v>
      </c>
      <c r="M24" s="90">
        <v>10808.218000000001</v>
      </c>
      <c r="N24" s="90">
        <v>11307.433000000001</v>
      </c>
      <c r="O24" s="90">
        <v>12459.030045</v>
      </c>
      <c r="P24" s="90">
        <v>13138.477558</v>
      </c>
      <c r="Q24" s="90">
        <v>14024.092658</v>
      </c>
      <c r="R24" s="90">
        <v>14620.510527</v>
      </c>
      <c r="S24" s="90">
        <v>15478.327447</v>
      </c>
      <c r="T24" s="90">
        <v>16386.460812000001</v>
      </c>
      <c r="U24" s="90">
        <v>17095.587411</v>
      </c>
      <c r="V24" s="90">
        <v>17924.119355999999</v>
      </c>
      <c r="W24" s="90">
        <v>19139.820941000002</v>
      </c>
      <c r="X24" s="90">
        <v>20347.706646720002</v>
      </c>
      <c r="Y24" s="90">
        <v>20602.62692156</v>
      </c>
      <c r="Z24" s="90">
        <v>21578.688865280001</v>
      </c>
      <c r="AA24" s="90">
        <v>22721.911483690001</v>
      </c>
      <c r="AB24" s="90">
        <v>23656.322442099998</v>
      </c>
      <c r="AC24" s="90">
        <v>24292.46157507</v>
      </c>
      <c r="AD24" s="90">
        <v>24931.510095060003</v>
      </c>
      <c r="AE24" s="90">
        <v>25901.228292110016</v>
      </c>
      <c r="AF24" s="90">
        <v>27926.489908810003</v>
      </c>
      <c r="AG24" s="90">
        <v>28638.983180479987</v>
      </c>
      <c r="AH24" s="90">
        <v>30122.367694619999</v>
      </c>
      <c r="AI24" s="90">
        <v>31483.804307480004</v>
      </c>
      <c r="AJ24" s="90">
        <v>32317.643242999995</v>
      </c>
      <c r="AK24" s="90">
        <v>32551.255493559998</v>
      </c>
      <c r="AL24" s="90">
        <v>34142.799844399997</v>
      </c>
      <c r="AM24" s="90">
        <v>34466.601583249991</v>
      </c>
      <c r="AN24" s="90">
        <v>36278.489973500007</v>
      </c>
      <c r="AO24" s="90">
        <v>37727.688123110012</v>
      </c>
      <c r="AP24" s="91">
        <v>39929.139762890009</v>
      </c>
      <c r="AQ24" s="120">
        <f t="shared" si="0"/>
        <v>5.8351087736847086E-2</v>
      </c>
      <c r="AR24" s="120">
        <f t="shared" si="1"/>
        <v>3.654635519360052E-2</v>
      </c>
      <c r="AT24" s="121"/>
      <c r="AU24" s="121"/>
      <c r="AV24" s="121"/>
      <c r="AW24" s="121"/>
      <c r="AX24" s="121"/>
      <c r="AY24" s="121"/>
      <c r="AZ24" s="121"/>
      <c r="BA24" s="121"/>
      <c r="BB24" s="121"/>
      <c r="BC24" s="121"/>
      <c r="BD24" s="121"/>
      <c r="BE24" s="121"/>
      <c r="BF24" s="121"/>
      <c r="BG24" s="121"/>
      <c r="BH24" s="121"/>
      <c r="BI24" s="121"/>
      <c r="BJ24" s="121"/>
      <c r="BK24" s="121"/>
      <c r="BL24" s="121"/>
      <c r="BM24" s="121"/>
    </row>
    <row r="25" spans="1:65" s="118" customFormat="1" ht="16.5" customHeight="1">
      <c r="A25" s="87" t="s">
        <v>51</v>
      </c>
      <c r="B25" s="88" t="s">
        <v>50</v>
      </c>
      <c r="C25" s="119"/>
      <c r="D25" s="89">
        <v>-479.85300000000007</v>
      </c>
      <c r="E25" s="90">
        <v>-517.38199999999961</v>
      </c>
      <c r="F25" s="90">
        <v>-615.6269999999995</v>
      </c>
      <c r="G25" s="90">
        <v>-708.31500000000005</v>
      </c>
      <c r="H25" s="90">
        <v>-755.38799999999992</v>
      </c>
      <c r="I25" s="90">
        <v>-801.30899999999929</v>
      </c>
      <c r="J25" s="90">
        <v>-991.54100000000017</v>
      </c>
      <c r="K25" s="90">
        <v>-1108.1890000000003</v>
      </c>
      <c r="L25" s="90">
        <v>-1190.855</v>
      </c>
      <c r="M25" s="90">
        <v>-1259.2739999999999</v>
      </c>
      <c r="N25" s="90">
        <v>-1290.1959999999999</v>
      </c>
      <c r="O25" s="90">
        <v>-1678.5445360000001</v>
      </c>
      <c r="P25" s="90">
        <v>-1777.98236</v>
      </c>
      <c r="Q25" s="90">
        <v>-2097.232806</v>
      </c>
      <c r="R25" s="90">
        <v>-2189.9011930000001</v>
      </c>
      <c r="S25" s="90">
        <v>-2288.0175509999999</v>
      </c>
      <c r="T25" s="90">
        <v>-2400.1895290000002</v>
      </c>
      <c r="U25" s="90">
        <v>-2502.830367</v>
      </c>
      <c r="V25" s="90">
        <v>-2588.499652</v>
      </c>
      <c r="W25" s="90">
        <v>-2832.3123949999999</v>
      </c>
      <c r="X25" s="90">
        <v>-2994.9866096700002</v>
      </c>
      <c r="Y25" s="90">
        <v>-3038.7113187199998</v>
      </c>
      <c r="Z25" s="90">
        <v>-3155.0668707</v>
      </c>
      <c r="AA25" s="90">
        <v>-3290.4542289599999</v>
      </c>
      <c r="AB25" s="90">
        <v>-3382.4718481499999</v>
      </c>
      <c r="AC25" s="90">
        <v>-3408.7146446100001</v>
      </c>
      <c r="AD25" s="90">
        <v>-3575.1042570200002</v>
      </c>
      <c r="AE25" s="90">
        <v>-3705.237203910001</v>
      </c>
      <c r="AF25" s="90">
        <v>-3895.0676720400015</v>
      </c>
      <c r="AG25" s="90">
        <v>-3989.2238245000008</v>
      </c>
      <c r="AH25" s="90">
        <v>-4136.4234183899989</v>
      </c>
      <c r="AI25" s="90">
        <v>-4298.3979771099985</v>
      </c>
      <c r="AJ25" s="90">
        <v>-4393.4206821099997</v>
      </c>
      <c r="AK25" s="90">
        <v>-4494.8713137399991</v>
      </c>
      <c r="AL25" s="90">
        <v>-4660.3648914699979</v>
      </c>
      <c r="AM25" s="90">
        <v>-4670.4174385700035</v>
      </c>
      <c r="AN25" s="90">
        <v>-4889.5388410899986</v>
      </c>
      <c r="AO25" s="90">
        <v>-5104.1922708800012</v>
      </c>
      <c r="AP25" s="91">
        <v>-5340.2465133099986</v>
      </c>
      <c r="AQ25" s="120">
        <f t="shared" si="0"/>
        <v>-4.6247129791076598E-2</v>
      </c>
      <c r="AR25" s="120">
        <f t="shared" si="1"/>
        <v>-3.2146852742997625E-2</v>
      </c>
      <c r="AT25" s="121"/>
      <c r="AU25" s="121"/>
      <c r="AV25" s="121"/>
      <c r="AW25" s="121"/>
      <c r="AX25" s="121"/>
      <c r="AY25" s="121"/>
      <c r="AZ25" s="121"/>
      <c r="BA25" s="121"/>
      <c r="BB25" s="121"/>
      <c r="BC25" s="121"/>
      <c r="BD25" s="121"/>
      <c r="BE25" s="121"/>
      <c r="BF25" s="121"/>
      <c r="BG25" s="121"/>
      <c r="BH25" s="121"/>
      <c r="BI25" s="121"/>
      <c r="BJ25" s="121"/>
      <c r="BK25" s="121"/>
      <c r="BL25" s="121"/>
      <c r="BM25" s="121"/>
    </row>
    <row r="26" spans="1:65" ht="16.5" customHeight="1">
      <c r="A26" s="86" t="s">
        <v>60</v>
      </c>
      <c r="B26" s="86" t="s">
        <v>55</v>
      </c>
      <c r="C26" s="119"/>
      <c r="D26" s="89" t="s">
        <v>58</v>
      </c>
      <c r="E26" s="90" t="s">
        <v>58</v>
      </c>
      <c r="F26" s="90">
        <v>-8.6646615712160475</v>
      </c>
      <c r="G26" s="90">
        <v>-13.615067051154993</v>
      </c>
      <c r="H26" s="90">
        <v>-15.575456407132261</v>
      </c>
      <c r="I26" s="90">
        <v>-13.695961192320615</v>
      </c>
      <c r="J26" s="90">
        <v>-16.457148196031962</v>
      </c>
      <c r="K26" s="90">
        <v>-18.149102890289367</v>
      </c>
      <c r="L26" s="90">
        <v>-8.5350641956617856</v>
      </c>
      <c r="M26" s="90">
        <v>-116.49</v>
      </c>
      <c r="N26" s="90">
        <v>-53.927999999999997</v>
      </c>
      <c r="O26" s="90">
        <v>-18.277318659999999</v>
      </c>
      <c r="P26" s="90">
        <v>-17.015484239999999</v>
      </c>
      <c r="Q26" s="90">
        <v>-18.188336739999997</v>
      </c>
      <c r="R26" s="90">
        <v>-26.63242516</v>
      </c>
      <c r="S26" s="90">
        <v>-23.774589580000001</v>
      </c>
      <c r="T26" s="90">
        <v>-34.305659729999995</v>
      </c>
      <c r="U26" s="90">
        <v>-25.920524690000001</v>
      </c>
      <c r="V26" s="90">
        <v>-31.958044910000002</v>
      </c>
      <c r="W26" s="90">
        <v>-41.555943810000002</v>
      </c>
      <c r="X26" s="90">
        <v>-48.821844460000001</v>
      </c>
      <c r="Y26" s="90">
        <v>-59.204741320000004</v>
      </c>
      <c r="Z26" s="90">
        <v>-44.585937129999998</v>
      </c>
      <c r="AA26" s="90">
        <v>-74.658924020000001</v>
      </c>
      <c r="AB26" s="90">
        <v>-42.4154214</v>
      </c>
      <c r="AC26" s="90">
        <v>-56.431953999999998</v>
      </c>
      <c r="AD26" s="90">
        <v>-56.307553710000001</v>
      </c>
      <c r="AE26" s="90">
        <v>-19.41224309</v>
      </c>
      <c r="AF26" s="90">
        <v>-71.56682880999999</v>
      </c>
      <c r="AG26" s="90">
        <v>-108.16291517000001</v>
      </c>
      <c r="AH26" s="90">
        <v>-30.095950640000002</v>
      </c>
      <c r="AI26" s="90">
        <v>-35.457878559999997</v>
      </c>
      <c r="AJ26" s="90">
        <v>-10.216971379999999</v>
      </c>
      <c r="AK26" s="90">
        <v>-4.5069542299999998</v>
      </c>
      <c r="AL26" s="90">
        <v>-100.91776462</v>
      </c>
      <c r="AM26" s="90">
        <v>-46.592448040000001</v>
      </c>
      <c r="AN26" s="90">
        <v>-39.742036820000003</v>
      </c>
      <c r="AO26" s="90">
        <v>-4.10113694</v>
      </c>
      <c r="AP26" s="91">
        <v>-89.570420060000018</v>
      </c>
      <c r="AQ26" s="120" t="str">
        <f t="shared" si="0"/>
        <v>–</v>
      </c>
      <c r="AR26" s="120">
        <f t="shared" si="1"/>
        <v>-3.9346837914539643</v>
      </c>
      <c r="AT26" s="121"/>
      <c r="AU26" s="121"/>
      <c r="AV26" s="121"/>
      <c r="AW26" s="121"/>
      <c r="AX26" s="121"/>
      <c r="AY26" s="121"/>
      <c r="AZ26" s="121"/>
      <c r="BA26" s="121"/>
      <c r="BB26" s="121"/>
      <c r="BC26" s="121"/>
      <c r="BD26" s="121"/>
      <c r="BE26" s="121"/>
      <c r="BF26" s="121"/>
      <c r="BG26" s="121"/>
      <c r="BH26" s="121"/>
      <c r="BI26" s="121"/>
      <c r="BJ26" s="121"/>
      <c r="BK26" s="121"/>
      <c r="BL26" s="121"/>
      <c r="BM26" s="121"/>
    </row>
    <row r="27" spans="1:65" ht="16.5" customHeight="1">
      <c r="A27" s="86" t="s">
        <v>81</v>
      </c>
      <c r="B27" s="86" t="s">
        <v>82</v>
      </c>
      <c r="C27" s="119" t="s">
        <v>77</v>
      </c>
      <c r="D27" s="89">
        <v>22.50120886327926</v>
      </c>
      <c r="E27" s="90">
        <v>27.173437242610852</v>
      </c>
      <c r="F27" s="90">
        <v>29.419102662546546</v>
      </c>
      <c r="G27" s="90">
        <v>30.703624206608374</v>
      </c>
      <c r="H27" s="90">
        <v>35.834540481852784</v>
      </c>
      <c r="I27" s="90">
        <v>43.955415050984826</v>
      </c>
      <c r="J27" s="90">
        <v>42.565083698141066</v>
      </c>
      <c r="K27" s="90">
        <v>47.826299440726309</v>
      </c>
      <c r="L27" s="90">
        <v>45.84503072956656</v>
      </c>
      <c r="M27" s="90">
        <v>19.666</v>
      </c>
      <c r="N27" s="90">
        <v>18.007000000000001</v>
      </c>
      <c r="O27" s="90">
        <v>20.542643250000001</v>
      </c>
      <c r="P27" s="90">
        <v>18.620574350000002</v>
      </c>
      <c r="Q27" s="90">
        <v>22.808979040000001</v>
      </c>
      <c r="R27" s="90">
        <v>20.79111696</v>
      </c>
      <c r="S27" s="90">
        <v>19.60385024</v>
      </c>
      <c r="T27" s="90">
        <v>30.534242410000001</v>
      </c>
      <c r="U27" s="90">
        <v>35.79088325</v>
      </c>
      <c r="V27" s="90">
        <v>47.56694847</v>
      </c>
      <c r="W27" s="90">
        <v>115.35974641</v>
      </c>
      <c r="X27" s="90">
        <v>-9.8955754999999996</v>
      </c>
      <c r="Y27" s="90">
        <v>50.425315770000005</v>
      </c>
      <c r="Z27" s="90">
        <v>47.116403179999999</v>
      </c>
      <c r="AA27" s="90">
        <v>50.070931389999998</v>
      </c>
      <c r="AB27" s="90">
        <v>83.379734639999995</v>
      </c>
      <c r="AC27" s="90">
        <v>89.88194627</v>
      </c>
      <c r="AD27" s="90">
        <v>75.735018879999998</v>
      </c>
      <c r="AE27" s="90">
        <v>103.2955413</v>
      </c>
      <c r="AF27" s="90">
        <v>118.83331764</v>
      </c>
      <c r="AG27" s="90">
        <v>108.4765347</v>
      </c>
      <c r="AH27" s="90">
        <v>99.105109980000009</v>
      </c>
      <c r="AI27" s="90">
        <v>119.67410719</v>
      </c>
      <c r="AJ27" s="90">
        <v>102.06112207</v>
      </c>
      <c r="AK27" s="90">
        <v>101.84338190000001</v>
      </c>
      <c r="AL27" s="90">
        <v>126.05680575999997</v>
      </c>
      <c r="AM27" s="90">
        <v>102.8111159</v>
      </c>
      <c r="AN27" s="90">
        <v>384.24762063999998</v>
      </c>
      <c r="AO27" s="90">
        <v>159.23871671000001</v>
      </c>
      <c r="AP27" s="91">
        <v>83.423332930000015</v>
      </c>
      <c r="AQ27" s="120">
        <f t="shared" si="0"/>
        <v>-0.47611149691737548</v>
      </c>
      <c r="AR27" s="120">
        <f t="shared" si="1"/>
        <v>0.16137578882841</v>
      </c>
      <c r="AT27" s="121"/>
      <c r="AU27" s="121"/>
      <c r="AV27" s="121"/>
      <c r="AW27" s="121"/>
      <c r="AX27" s="121"/>
      <c r="AY27" s="121"/>
      <c r="AZ27" s="121"/>
      <c r="BA27" s="121"/>
      <c r="BB27" s="121"/>
      <c r="BC27" s="121"/>
      <c r="BD27" s="121"/>
      <c r="BE27" s="121"/>
      <c r="BF27" s="121"/>
      <c r="BG27" s="121"/>
      <c r="BH27" s="121"/>
      <c r="BI27" s="121"/>
      <c r="BJ27" s="121"/>
      <c r="BK27" s="121"/>
      <c r="BL27" s="121"/>
      <c r="BM27" s="121"/>
    </row>
    <row r="28" spans="1:65" ht="16.5" customHeight="1">
      <c r="A28" s="86" t="s">
        <v>46</v>
      </c>
      <c r="B28" s="86" t="s">
        <v>47</v>
      </c>
      <c r="C28" s="119"/>
      <c r="D28" s="89">
        <v>212.50392920799186</v>
      </c>
      <c r="E28" s="90">
        <v>194.85401329134652</v>
      </c>
      <c r="F28" s="90">
        <v>147.28806134764864</v>
      </c>
      <c r="G28" s="90">
        <v>143.54213702227065</v>
      </c>
      <c r="H28" s="90">
        <v>143.40253629360996</v>
      </c>
      <c r="I28" s="90">
        <v>197.42903945333117</v>
      </c>
      <c r="J28" s="90">
        <v>215.91007843846452</v>
      </c>
      <c r="K28" s="90">
        <v>258.35619875306071</v>
      </c>
      <c r="L28" s="90">
        <v>247.11322251797682</v>
      </c>
      <c r="M28" s="90">
        <v>195.767</v>
      </c>
      <c r="N28" s="90">
        <v>144.97</v>
      </c>
      <c r="O28" s="90">
        <v>65.725722210000001</v>
      </c>
      <c r="P28" s="90">
        <v>111.52968226</v>
      </c>
      <c r="Q28" s="90">
        <v>184.89970299000001</v>
      </c>
      <c r="R28" s="90">
        <v>156.22296763</v>
      </c>
      <c r="S28" s="90">
        <v>170.63451108999999</v>
      </c>
      <c r="T28" s="90">
        <v>41.764457920000005</v>
      </c>
      <c r="U28" s="90">
        <v>13.193736730000001</v>
      </c>
      <c r="V28" s="90">
        <v>252.18948104</v>
      </c>
      <c r="W28" s="90">
        <v>267.93728813000001</v>
      </c>
      <c r="X28" s="90">
        <v>225.05426850000001</v>
      </c>
      <c r="Y28" s="90">
        <v>300.33724351000001</v>
      </c>
      <c r="Z28" s="90">
        <v>224.78742975</v>
      </c>
      <c r="AA28" s="90">
        <v>-48.91003224</v>
      </c>
      <c r="AB28" s="90">
        <v>-118.38112092</v>
      </c>
      <c r="AC28" s="90">
        <v>132.20867905</v>
      </c>
      <c r="AD28" s="90">
        <v>405.62254675999998</v>
      </c>
      <c r="AE28" s="90">
        <v>492.0436420800001</v>
      </c>
      <c r="AF28" s="90">
        <v>89.269043089999982</v>
      </c>
      <c r="AG28" s="90">
        <v>117.19596962999999</v>
      </c>
      <c r="AH28" s="90">
        <v>282.12992981000002</v>
      </c>
      <c r="AI28" s="90">
        <v>108.42316697999999</v>
      </c>
      <c r="AJ28" s="90">
        <v>238.48781354999994</v>
      </c>
      <c r="AK28" s="90">
        <v>76.563680169999984</v>
      </c>
      <c r="AL28" s="90">
        <v>-180.02462355</v>
      </c>
      <c r="AM28" s="90">
        <v>-141.00130285</v>
      </c>
      <c r="AN28" s="90">
        <v>-220.81411403000001</v>
      </c>
      <c r="AO28" s="90">
        <v>451.81798643000008</v>
      </c>
      <c r="AP28" s="91">
        <v>674.55959385000006</v>
      </c>
      <c r="AQ28" s="120">
        <f t="shared" si="0"/>
        <v>0.49298968635572282</v>
      </c>
      <c r="AR28" s="120">
        <f t="shared" si="1"/>
        <v>0.14636708214061464</v>
      </c>
      <c r="AT28" s="121"/>
      <c r="AU28" s="121"/>
      <c r="AV28" s="121"/>
      <c r="AW28" s="121"/>
      <c r="AX28" s="121"/>
      <c r="AY28" s="121"/>
      <c r="AZ28" s="121"/>
      <c r="BA28" s="121"/>
      <c r="BB28" s="121"/>
      <c r="BC28" s="121"/>
      <c r="BD28" s="121"/>
      <c r="BE28" s="121"/>
      <c r="BF28" s="121"/>
      <c r="BG28" s="121"/>
      <c r="BH28" s="121"/>
      <c r="BI28" s="121"/>
      <c r="BJ28" s="121"/>
      <c r="BK28" s="121"/>
      <c r="BL28" s="121"/>
      <c r="BM28" s="121"/>
    </row>
    <row r="29" spans="1:65" s="118" customFormat="1" ht="27" customHeight="1">
      <c r="A29" s="122" t="s">
        <v>105</v>
      </c>
      <c r="B29" s="122" t="s">
        <v>104</v>
      </c>
      <c r="C29" s="123"/>
      <c r="D29" s="124">
        <v>485.75879576981686</v>
      </c>
      <c r="E29" s="125">
        <v>516.75442375999796</v>
      </c>
      <c r="F29" s="125">
        <v>545.49257768928771</v>
      </c>
      <c r="G29" s="125">
        <v>621.43701207912306</v>
      </c>
      <c r="H29" s="125">
        <v>668.86536587080082</v>
      </c>
      <c r="I29" s="125">
        <v>739.72261366767293</v>
      </c>
      <c r="J29" s="125">
        <v>874.23745232034491</v>
      </c>
      <c r="K29" s="125">
        <v>899.93894976204331</v>
      </c>
      <c r="L29" s="125">
        <v>981.68393758051434</v>
      </c>
      <c r="M29" s="125">
        <v>819.88</v>
      </c>
      <c r="N29" s="125">
        <v>841.41199999999992</v>
      </c>
      <c r="O29" s="125">
        <v>962.87533616999997</v>
      </c>
      <c r="P29" s="125">
        <v>896.80781193000007</v>
      </c>
      <c r="Q29" s="125">
        <v>861.75018853999995</v>
      </c>
      <c r="R29" s="125">
        <v>862.55604038000001</v>
      </c>
      <c r="S29" s="125">
        <v>870.03502634000006</v>
      </c>
      <c r="T29" s="125">
        <v>911.30640328000004</v>
      </c>
      <c r="U29" s="125">
        <v>924.85588053999993</v>
      </c>
      <c r="V29" s="125">
        <v>946.74781441000005</v>
      </c>
      <c r="W29" s="125">
        <v>992.99270733999981</v>
      </c>
      <c r="X29" s="125">
        <v>1000.65760563</v>
      </c>
      <c r="Y29" s="125">
        <v>1077.29817854</v>
      </c>
      <c r="Z29" s="125">
        <v>1089.7453240900002</v>
      </c>
      <c r="AA29" s="125">
        <v>1177.4644358400001</v>
      </c>
      <c r="AB29" s="125">
        <v>1150.0255496900002</v>
      </c>
      <c r="AC29" s="125">
        <v>1244.7442147100001</v>
      </c>
      <c r="AD29" s="125">
        <v>1269.9703731100001</v>
      </c>
      <c r="AE29" s="125">
        <v>1241.8763280200003</v>
      </c>
      <c r="AF29" s="125">
        <v>1262.7808588500002</v>
      </c>
      <c r="AG29" s="125">
        <v>1287.1834229600001</v>
      </c>
      <c r="AH29" s="125">
        <v>1315.9912564399997</v>
      </c>
      <c r="AI29" s="125">
        <v>1359.3389903899997</v>
      </c>
      <c r="AJ29" s="125">
        <v>1435.0260079499999</v>
      </c>
      <c r="AK29" s="125">
        <v>1423.6103778600009</v>
      </c>
      <c r="AL29" s="125">
        <v>1471.3678657299999</v>
      </c>
      <c r="AM29" s="125">
        <v>1581.7816253699996</v>
      </c>
      <c r="AN29" s="125">
        <v>1710.7501906300006</v>
      </c>
      <c r="AO29" s="125">
        <v>1700.0247909500001</v>
      </c>
      <c r="AP29" s="126">
        <v>1717.998672140001</v>
      </c>
      <c r="AQ29" s="127">
        <f t="shared" si="0"/>
        <v>1.0572717107235098E-2</v>
      </c>
      <c r="AR29" s="127">
        <f t="shared" si="1"/>
        <v>3.1679384633708195E-2</v>
      </c>
      <c r="AT29" s="101"/>
      <c r="AU29" s="101"/>
      <c r="AV29" s="101"/>
      <c r="AW29" s="101"/>
      <c r="AX29" s="101"/>
      <c r="AY29" s="101"/>
      <c r="AZ29" s="101"/>
      <c r="BA29" s="101"/>
      <c r="BB29" s="101"/>
      <c r="BC29" s="101"/>
      <c r="BD29" s="101"/>
      <c r="BE29" s="101"/>
      <c r="BF29" s="101"/>
      <c r="BG29" s="101"/>
      <c r="BH29" s="101"/>
      <c r="BI29" s="101"/>
      <c r="BJ29" s="101"/>
      <c r="BK29" s="101"/>
      <c r="BL29" s="101"/>
      <c r="BM29" s="101"/>
    </row>
    <row r="30" spans="1:65" s="118" customFormat="1" ht="27" customHeight="1">
      <c r="A30" s="122" t="s">
        <v>141</v>
      </c>
      <c r="B30" s="122" t="s">
        <v>142</v>
      </c>
      <c r="C30" s="123"/>
      <c r="D30" s="124" t="s">
        <v>58</v>
      </c>
      <c r="E30" s="125" t="s">
        <v>58</v>
      </c>
      <c r="F30" s="125" t="s">
        <v>58</v>
      </c>
      <c r="G30" s="125" t="s">
        <v>58</v>
      </c>
      <c r="H30" s="125" t="s">
        <v>58</v>
      </c>
      <c r="I30" s="125" t="s">
        <v>58</v>
      </c>
      <c r="J30" s="125" t="s">
        <v>58</v>
      </c>
      <c r="K30" s="125" t="s">
        <v>58</v>
      </c>
      <c r="L30" s="125">
        <v>-4.8820000000000618</v>
      </c>
      <c r="M30" s="125">
        <v>80.819999999999993</v>
      </c>
      <c r="N30" s="125">
        <v>-8.09</v>
      </c>
      <c r="O30" s="125">
        <v>-50.189617630000235</v>
      </c>
      <c r="P30" s="125">
        <v>-25.701332319999999</v>
      </c>
      <c r="Q30" s="125">
        <v>66.496894130000001</v>
      </c>
      <c r="R30" s="125">
        <v>4.8102273699999998</v>
      </c>
      <c r="S30" s="125">
        <v>-23.086659560000001</v>
      </c>
      <c r="T30" s="125">
        <v>-7.6669506500000004</v>
      </c>
      <c r="U30" s="125">
        <v>32.410930379999996</v>
      </c>
      <c r="V30" s="125">
        <v>71.454944260000005</v>
      </c>
      <c r="W30" s="125">
        <v>-31.926405930000001</v>
      </c>
      <c r="X30" s="125">
        <v>-8.4651255299999999</v>
      </c>
      <c r="Y30" s="125">
        <v>-14.117250619999998</v>
      </c>
      <c r="Z30" s="125">
        <v>-10.25561997</v>
      </c>
      <c r="AA30" s="125">
        <v>-13.57542213</v>
      </c>
      <c r="AB30" s="125">
        <v>-34.086255090000002</v>
      </c>
      <c r="AC30" s="125">
        <v>-94.472054749999998</v>
      </c>
      <c r="AD30" s="125">
        <v>3.6138512200000004</v>
      </c>
      <c r="AE30" s="125">
        <v>38.194776769999741</v>
      </c>
      <c r="AF30" s="125">
        <v>-48.763231550000313</v>
      </c>
      <c r="AG30" s="125">
        <v>100.96843666000007</v>
      </c>
      <c r="AH30" s="125">
        <v>139.77148169999992</v>
      </c>
      <c r="AI30" s="125">
        <v>-143.36089175000009</v>
      </c>
      <c r="AJ30" s="125">
        <v>-143.3521302800001</v>
      </c>
      <c r="AK30" s="125">
        <v>390.85998054999999</v>
      </c>
      <c r="AL30" s="125">
        <v>305.92825818999995</v>
      </c>
      <c r="AM30" s="125">
        <v>298.22974579999988</v>
      </c>
      <c r="AN30" s="125">
        <v>-137.30118971999997</v>
      </c>
      <c r="AO30" s="125">
        <v>-342.72396099999997</v>
      </c>
      <c r="AP30" s="126">
        <v>4.9936860899999846</v>
      </c>
      <c r="AQ30" s="127">
        <f t="shared" si="0"/>
        <v>1.0145705776608949</v>
      </c>
      <c r="AR30" s="127">
        <f t="shared" si="1"/>
        <v>0.2971424453871328</v>
      </c>
      <c r="AT30" s="101"/>
      <c r="AU30" s="101"/>
      <c r="AV30" s="101"/>
      <c r="AW30" s="101"/>
      <c r="AX30" s="101"/>
      <c r="AY30" s="101"/>
      <c r="AZ30" s="101"/>
      <c r="BA30" s="101"/>
      <c r="BB30" s="101"/>
      <c r="BC30" s="101"/>
      <c r="BD30" s="101"/>
      <c r="BE30" s="101"/>
      <c r="BF30" s="101"/>
      <c r="BG30" s="101"/>
      <c r="BH30" s="101"/>
      <c r="BI30" s="101"/>
      <c r="BJ30" s="101"/>
      <c r="BK30" s="101"/>
      <c r="BL30" s="101"/>
      <c r="BM30" s="101"/>
    </row>
    <row r="31" spans="1:65" ht="16.5" customHeight="1">
      <c r="A31" s="86" t="s">
        <v>80</v>
      </c>
      <c r="B31" s="86" t="s">
        <v>79</v>
      </c>
      <c r="C31" s="119" t="s">
        <v>78</v>
      </c>
      <c r="D31" s="89" t="s">
        <v>58</v>
      </c>
      <c r="E31" s="90" t="s">
        <v>58</v>
      </c>
      <c r="F31" s="90" t="s">
        <v>58</v>
      </c>
      <c r="G31" s="90" t="s">
        <v>58</v>
      </c>
      <c r="H31" s="90" t="s">
        <v>58</v>
      </c>
      <c r="I31" s="90" t="s">
        <v>58</v>
      </c>
      <c r="J31" s="90" t="s">
        <v>58</v>
      </c>
      <c r="K31" s="90" t="s">
        <v>58</v>
      </c>
      <c r="L31" s="90">
        <v>-4.8820000000000618</v>
      </c>
      <c r="M31" s="90">
        <v>80.819999999999993</v>
      </c>
      <c r="N31" s="90">
        <v>-8.09</v>
      </c>
      <c r="O31" s="90">
        <v>-50.189617630000235</v>
      </c>
      <c r="P31" s="90">
        <v>-25.701332319999999</v>
      </c>
      <c r="Q31" s="90">
        <v>66.496894130000001</v>
      </c>
      <c r="R31" s="90">
        <v>4.8102273699999998</v>
      </c>
      <c r="S31" s="90">
        <v>-23.086659560000001</v>
      </c>
      <c r="T31" s="90">
        <v>-7.6669506500000004</v>
      </c>
      <c r="U31" s="90">
        <v>32.410930379999996</v>
      </c>
      <c r="V31" s="90">
        <v>71.454944260000005</v>
      </c>
      <c r="W31" s="90">
        <v>-31.926405930000001</v>
      </c>
      <c r="X31" s="90">
        <v>-8.4651255299999999</v>
      </c>
      <c r="Y31" s="90">
        <v>-14.117250619999998</v>
      </c>
      <c r="Z31" s="90">
        <v>-10.25561997</v>
      </c>
      <c r="AA31" s="90">
        <v>-13.57542213</v>
      </c>
      <c r="AB31" s="90">
        <v>-34.086255090000002</v>
      </c>
      <c r="AC31" s="90">
        <v>-94.472054749999998</v>
      </c>
      <c r="AD31" s="90">
        <v>3.6138512200000004</v>
      </c>
      <c r="AE31" s="90">
        <v>38.194776769999741</v>
      </c>
      <c r="AF31" s="90">
        <v>-48.763231550000313</v>
      </c>
      <c r="AG31" s="90">
        <v>-35.360808339999913</v>
      </c>
      <c r="AH31" s="90">
        <v>91.744483699999932</v>
      </c>
      <c r="AI31" s="90">
        <v>-145.41369580000008</v>
      </c>
      <c r="AJ31" s="90">
        <v>-158.9752789500001</v>
      </c>
      <c r="AK31" s="90">
        <v>232.53798817000001</v>
      </c>
      <c r="AL31" s="90">
        <v>124.69601943999999</v>
      </c>
      <c r="AM31" s="90">
        <v>188.06478291999991</v>
      </c>
      <c r="AN31" s="90">
        <v>-159.91482697999996</v>
      </c>
      <c r="AO31" s="90">
        <v>-342.75005099999998</v>
      </c>
      <c r="AP31" s="91">
        <v>4.9937760899999848</v>
      </c>
      <c r="AQ31" s="120">
        <f t="shared" si="0"/>
        <v>1.0145697311362325</v>
      </c>
      <c r="AR31" s="120">
        <f t="shared" si="1"/>
        <v>0.17192025791702054</v>
      </c>
      <c r="AT31" s="121"/>
      <c r="AU31" s="121"/>
      <c r="AV31" s="121"/>
      <c r="AW31" s="121"/>
      <c r="AX31" s="121"/>
      <c r="AY31" s="121"/>
      <c r="AZ31" s="121"/>
      <c r="BA31" s="121"/>
      <c r="BB31" s="121"/>
      <c r="BC31" s="121"/>
      <c r="BD31" s="121"/>
      <c r="BE31" s="121"/>
      <c r="BF31" s="121"/>
      <c r="BG31" s="121"/>
      <c r="BH31" s="121"/>
      <c r="BI31" s="121"/>
      <c r="BJ31" s="121"/>
      <c r="BK31" s="121"/>
      <c r="BL31" s="121"/>
      <c r="BM31" s="121"/>
    </row>
    <row r="32" spans="1:65" ht="16.5" customHeight="1">
      <c r="A32" s="86" t="s">
        <v>59</v>
      </c>
      <c r="B32" s="86" t="s">
        <v>61</v>
      </c>
      <c r="C32" s="119"/>
      <c r="D32" s="89" t="s">
        <v>58</v>
      </c>
      <c r="E32" s="90" t="s">
        <v>58</v>
      </c>
      <c r="F32" s="90" t="s">
        <v>58</v>
      </c>
      <c r="G32" s="90" t="s">
        <v>58</v>
      </c>
      <c r="H32" s="90" t="s">
        <v>58</v>
      </c>
      <c r="I32" s="90" t="s">
        <v>58</v>
      </c>
      <c r="J32" s="90" t="s">
        <v>58</v>
      </c>
      <c r="K32" s="90" t="s">
        <v>58</v>
      </c>
      <c r="L32" s="90" t="s">
        <v>58</v>
      </c>
      <c r="M32" s="90" t="s">
        <v>58</v>
      </c>
      <c r="N32" s="90" t="s">
        <v>58</v>
      </c>
      <c r="O32" s="90" t="s">
        <v>58</v>
      </c>
      <c r="P32" s="90" t="s">
        <v>58</v>
      </c>
      <c r="Q32" s="90" t="s">
        <v>58</v>
      </c>
      <c r="R32" s="90" t="s">
        <v>58</v>
      </c>
      <c r="S32" s="90" t="s">
        <v>58</v>
      </c>
      <c r="T32" s="90" t="s">
        <v>58</v>
      </c>
      <c r="U32" s="90" t="s">
        <v>58</v>
      </c>
      <c r="V32" s="90" t="s">
        <v>58</v>
      </c>
      <c r="W32" s="90" t="s">
        <v>58</v>
      </c>
      <c r="X32" s="90" t="s">
        <v>58</v>
      </c>
      <c r="Y32" s="90" t="s">
        <v>58</v>
      </c>
      <c r="Z32" s="90" t="s">
        <v>58</v>
      </c>
      <c r="AA32" s="90" t="s">
        <v>58</v>
      </c>
      <c r="AB32" s="90" t="s">
        <v>58</v>
      </c>
      <c r="AC32" s="90" t="s">
        <v>58</v>
      </c>
      <c r="AD32" s="90" t="s">
        <v>58</v>
      </c>
      <c r="AE32" s="90" t="s">
        <v>58</v>
      </c>
      <c r="AF32" s="90" t="s">
        <v>58</v>
      </c>
      <c r="AG32" s="90">
        <v>136.32924499999999</v>
      </c>
      <c r="AH32" s="90">
        <v>48.026997999999999</v>
      </c>
      <c r="AI32" s="90">
        <v>2.0528040500000002</v>
      </c>
      <c r="AJ32" s="90">
        <v>-0.26677849999999997</v>
      </c>
      <c r="AK32" s="90">
        <v>0.10529156999999999</v>
      </c>
      <c r="AL32" s="90" t="s">
        <v>58</v>
      </c>
      <c r="AM32" s="90" t="s">
        <v>58</v>
      </c>
      <c r="AN32" s="90" t="s">
        <v>58</v>
      </c>
      <c r="AO32" s="90" t="s">
        <v>58</v>
      </c>
      <c r="AP32" s="91" t="s">
        <v>58</v>
      </c>
      <c r="AQ32" s="120" t="str">
        <f t="shared" si="0"/>
        <v>–</v>
      </c>
      <c r="AR32" s="120" t="str">
        <f t="shared" si="1"/>
        <v>–</v>
      </c>
      <c r="AT32" s="121"/>
      <c r="AU32" s="121"/>
      <c r="AV32" s="121"/>
      <c r="AW32" s="121"/>
      <c r="AX32" s="121"/>
      <c r="AY32" s="121"/>
      <c r="AZ32" s="121"/>
      <c r="BA32" s="121"/>
      <c r="BB32" s="121"/>
      <c r="BC32" s="121"/>
      <c r="BD32" s="121"/>
      <c r="BE32" s="121"/>
      <c r="BF32" s="121"/>
      <c r="BG32" s="121"/>
      <c r="BH32" s="121"/>
      <c r="BI32" s="121"/>
      <c r="BJ32" s="121"/>
      <c r="BK32" s="121"/>
      <c r="BL32" s="121"/>
      <c r="BM32" s="121"/>
    </row>
    <row r="33" spans="1:74" ht="16.5" customHeight="1">
      <c r="A33" s="86" t="s">
        <v>67</v>
      </c>
      <c r="B33" s="86" t="s">
        <v>66</v>
      </c>
      <c r="C33" s="119"/>
      <c r="D33" s="89" t="s">
        <v>58</v>
      </c>
      <c r="E33" s="90" t="s">
        <v>58</v>
      </c>
      <c r="F33" s="90" t="s">
        <v>58</v>
      </c>
      <c r="G33" s="90" t="s">
        <v>58</v>
      </c>
      <c r="H33" s="90" t="s">
        <v>58</v>
      </c>
      <c r="I33" s="90" t="s">
        <v>58</v>
      </c>
      <c r="J33" s="90" t="s">
        <v>58</v>
      </c>
      <c r="K33" s="90" t="s">
        <v>58</v>
      </c>
      <c r="L33" s="90" t="s">
        <v>58</v>
      </c>
      <c r="M33" s="90" t="s">
        <v>58</v>
      </c>
      <c r="N33" s="90" t="s">
        <v>58</v>
      </c>
      <c r="O33" s="90" t="s">
        <v>58</v>
      </c>
      <c r="P33" s="90" t="s">
        <v>58</v>
      </c>
      <c r="Q33" s="90" t="s">
        <v>58</v>
      </c>
      <c r="R33" s="90" t="s">
        <v>58</v>
      </c>
      <c r="S33" s="90" t="s">
        <v>58</v>
      </c>
      <c r="T33" s="90" t="s">
        <v>58</v>
      </c>
      <c r="U33" s="90" t="s">
        <v>58</v>
      </c>
      <c r="V33" s="90" t="s">
        <v>58</v>
      </c>
      <c r="W33" s="90" t="s">
        <v>58</v>
      </c>
      <c r="X33" s="90" t="s">
        <v>58</v>
      </c>
      <c r="Y33" s="90" t="s">
        <v>58</v>
      </c>
      <c r="Z33" s="90" t="s">
        <v>58</v>
      </c>
      <c r="AA33" s="90" t="s">
        <v>58</v>
      </c>
      <c r="AB33" s="90" t="s">
        <v>58</v>
      </c>
      <c r="AC33" s="90" t="s">
        <v>58</v>
      </c>
      <c r="AD33" s="90" t="s">
        <v>58</v>
      </c>
      <c r="AE33" s="90" t="s">
        <v>58</v>
      </c>
      <c r="AF33" s="90" t="s">
        <v>58</v>
      </c>
      <c r="AG33" s="90" t="s">
        <v>58</v>
      </c>
      <c r="AH33" s="90" t="s">
        <v>58</v>
      </c>
      <c r="AI33" s="90" t="s">
        <v>58</v>
      </c>
      <c r="AJ33" s="90">
        <v>15.88992717</v>
      </c>
      <c r="AK33" s="90">
        <v>158.21670080999999</v>
      </c>
      <c r="AL33" s="90">
        <v>181.23223874999999</v>
      </c>
      <c r="AM33" s="90">
        <v>110.16496287999998</v>
      </c>
      <c r="AN33" s="90">
        <v>22.613637260000001</v>
      </c>
      <c r="AO33" s="90">
        <v>2.6089999999999999E-2</v>
      </c>
      <c r="AP33" s="91">
        <v>-9.0000000000000006E-5</v>
      </c>
      <c r="AQ33" s="120">
        <f t="shared" si="0"/>
        <v>-1.0034495975469528</v>
      </c>
      <c r="AR33" s="120" t="str">
        <f>IF(AF33="–","–",AVERAGE((AG33-AF33)/ABS(AF33),(AH33-AG33)/ABS(AG33),(AI33-AH33)/ABS(AH33),(AJ33-AI33)/ABS(AI33),(AK33-AJ33)/ABS(AJ33),(AL33-AK33)/ABS(AK33),(AM33-AL33)/ABS(AL33),(AN33-AM33)/ABS(AM33),(AO33-AN33)/ABS(AN33),(AP33-AO33)/ABS(AO33)))</f>
        <v>–</v>
      </c>
      <c r="AT33" s="121"/>
      <c r="AU33" s="121"/>
      <c r="AV33" s="121"/>
      <c r="AW33" s="121"/>
      <c r="AX33" s="121"/>
      <c r="AY33" s="121"/>
      <c r="AZ33" s="121"/>
      <c r="BA33" s="121"/>
      <c r="BB33" s="121"/>
      <c r="BC33" s="121"/>
      <c r="BD33" s="121"/>
      <c r="BE33" s="121"/>
      <c r="BF33" s="121"/>
      <c r="BG33" s="121"/>
      <c r="BH33" s="121"/>
      <c r="BI33" s="121"/>
      <c r="BJ33" s="121"/>
      <c r="BK33" s="121"/>
      <c r="BL33" s="121"/>
      <c r="BM33" s="121"/>
    </row>
    <row r="34" spans="1:74" s="97" customFormat="1" ht="22.5" customHeight="1">
      <c r="A34" s="92" t="s">
        <v>143</v>
      </c>
      <c r="B34" s="93" t="s">
        <v>144</v>
      </c>
      <c r="C34" s="94"/>
      <c r="D34" s="95">
        <v>5977.3713838410886</v>
      </c>
      <c r="E34" s="96">
        <v>6392.9175535439563</v>
      </c>
      <c r="F34" s="96">
        <v>6820.6891631282679</v>
      </c>
      <c r="G34" s="96">
        <v>7206.2849497568459</v>
      </c>
      <c r="H34" s="96">
        <v>7730.6607672391319</v>
      </c>
      <c r="I34" s="96">
        <v>8369.6326342296688</v>
      </c>
      <c r="J34" s="96">
        <v>9299.2146190109197</v>
      </c>
      <c r="K34" s="96">
        <v>10121.281931065543</v>
      </c>
      <c r="L34" s="96">
        <v>10874.132371632397</v>
      </c>
      <c r="M34" s="96">
        <v>10548.577999999998</v>
      </c>
      <c r="N34" s="96">
        <v>10959.598</v>
      </c>
      <c r="O34" s="96">
        <v>11761.16227434</v>
      </c>
      <c r="P34" s="96">
        <v>12344.736443979999</v>
      </c>
      <c r="Q34" s="96">
        <v>13044.627279959999</v>
      </c>
      <c r="R34" s="96">
        <v>13448.357261180001</v>
      </c>
      <c r="S34" s="96">
        <v>14203.72203553</v>
      </c>
      <c r="T34" s="96">
        <v>14927.903776229999</v>
      </c>
      <c r="U34" s="96">
        <v>15573.08795021</v>
      </c>
      <c r="V34" s="96">
        <v>16621.620847270002</v>
      </c>
      <c r="W34" s="96">
        <v>17610.31593714</v>
      </c>
      <c r="X34" s="96">
        <v>18511.249365720003</v>
      </c>
      <c r="Y34" s="96">
        <v>18918.654348670003</v>
      </c>
      <c r="Z34" s="96">
        <v>19730.429594529996</v>
      </c>
      <c r="AA34" s="96">
        <v>20521.848243619999</v>
      </c>
      <c r="AB34" s="96">
        <v>21312.373080839996</v>
      </c>
      <c r="AC34" s="96">
        <v>22199.677761810002</v>
      </c>
      <c r="AD34" s="96">
        <v>23055.040074300006</v>
      </c>
      <c r="AE34" s="96">
        <v>24051.989133280018</v>
      </c>
      <c r="AF34" s="96">
        <v>25381.975395990004</v>
      </c>
      <c r="AG34" s="96">
        <v>26155.420804759986</v>
      </c>
      <c r="AH34" s="96">
        <v>27792.846103520002</v>
      </c>
      <c r="AI34" s="96">
        <v>28594.023824620006</v>
      </c>
      <c r="AJ34" s="96">
        <v>29546.228402799999</v>
      </c>
      <c r="AK34" s="96">
        <v>30044.75464607</v>
      </c>
      <c r="AL34" s="96">
        <v>31104.845494439996</v>
      </c>
      <c r="AM34" s="96">
        <v>31591.412880859989</v>
      </c>
      <c r="AN34" s="96">
        <v>33086.091603110006</v>
      </c>
      <c r="AO34" s="96">
        <v>34587.752248380013</v>
      </c>
      <c r="AP34" s="98">
        <v>36980.29811453</v>
      </c>
      <c r="AQ34" s="68">
        <f t="shared" si="0"/>
        <v>6.9173210475452232E-2</v>
      </c>
      <c r="AR34" s="68">
        <f t="shared" si="1"/>
        <v>3.8487526894326787E-2</v>
      </c>
      <c r="AS34" s="99"/>
      <c r="AT34" s="129"/>
      <c r="AU34" s="129"/>
      <c r="AV34" s="129"/>
      <c r="AW34" s="129"/>
      <c r="AX34" s="129"/>
      <c r="AY34" s="129"/>
    </row>
    <row r="35" spans="1:74" s="97" customFormat="1" ht="22.5" customHeight="1">
      <c r="A35" s="93" t="s">
        <v>145</v>
      </c>
      <c r="B35" s="93" t="s">
        <v>146</v>
      </c>
      <c r="C35" s="94"/>
      <c r="D35" s="95">
        <v>69.85130742709589</v>
      </c>
      <c r="E35" s="96">
        <v>-127.21750106272157</v>
      </c>
      <c r="F35" s="96">
        <v>-260.06108486384619</v>
      </c>
      <c r="G35" s="96">
        <v>-289.02387364638707</v>
      </c>
      <c r="H35" s="96">
        <v>-199.75862250006867</v>
      </c>
      <c r="I35" s="96">
        <v>43.355804275317496</v>
      </c>
      <c r="J35" s="96">
        <v>-246.08297697466514</v>
      </c>
      <c r="K35" s="96">
        <v>-465.07287174513476</v>
      </c>
      <c r="L35" s="96">
        <v>-334.92952969308863</v>
      </c>
      <c r="M35" s="96">
        <v>-59.059750984746643</v>
      </c>
      <c r="N35" s="96">
        <v>-323.18132284023523</v>
      </c>
      <c r="O35" s="96">
        <v>-632.3330577780016</v>
      </c>
      <c r="P35" s="96">
        <v>-303.46091170234467</v>
      </c>
      <c r="Q35" s="96">
        <v>-325.90903286982575</v>
      </c>
      <c r="R35" s="96">
        <v>-330.67578129117646</v>
      </c>
      <c r="S35" s="96">
        <v>-692.49273868615819</v>
      </c>
      <c r="T35" s="96">
        <v>-878.17266261684199</v>
      </c>
      <c r="U35" s="96">
        <v>-75.454114279529676</v>
      </c>
      <c r="V35" s="96">
        <v>193.51141650260251</v>
      </c>
      <c r="W35" s="96">
        <v>381.78739435855096</v>
      </c>
      <c r="X35" s="96">
        <v>-47.001378202567139</v>
      </c>
      <c r="Y35" s="96">
        <v>278.92940688279123</v>
      </c>
      <c r="Z35" s="96">
        <v>24.773368037280306</v>
      </c>
      <c r="AA35" s="96">
        <v>-624.71296309313402</v>
      </c>
      <c r="AB35" s="96">
        <v>-928.3101597052846</v>
      </c>
      <c r="AC35" s="96">
        <v>-46.262545063837024</v>
      </c>
      <c r="AD35" s="96">
        <v>487.95456685102545</v>
      </c>
      <c r="AE35" s="96">
        <v>305.87398483998913</v>
      </c>
      <c r="AF35" s="96">
        <v>-514.24449085000379</v>
      </c>
      <c r="AG35" s="96">
        <v>-438.36407280998174</v>
      </c>
      <c r="AH35" s="96">
        <v>-760.93879453135742</v>
      </c>
      <c r="AI35" s="96">
        <v>-71.851358088901179</v>
      </c>
      <c r="AJ35" s="96">
        <v>436.82735088003392</v>
      </c>
      <c r="AK35" s="96">
        <v>1289.2302349988131</v>
      </c>
      <c r="AL35" s="96">
        <v>740.32642497000052</v>
      </c>
      <c r="AM35" s="96">
        <v>609.21503042000768</v>
      </c>
      <c r="AN35" s="96">
        <v>-867.71603976000915</v>
      </c>
      <c r="AO35" s="96">
        <v>-1723.974843960008</v>
      </c>
      <c r="AP35" s="98">
        <v>-1901.5393510599897</v>
      </c>
      <c r="AQ35" s="68">
        <f t="shared" si="0"/>
        <v>-0.10299715667086658</v>
      </c>
      <c r="AR35" s="68">
        <f t="shared" si="1"/>
        <v>0.52312477070824492</v>
      </c>
      <c r="AS35" s="99"/>
      <c r="AT35" s="129"/>
      <c r="AU35" s="129"/>
      <c r="AV35" s="129"/>
      <c r="AW35" s="129"/>
      <c r="AX35" s="129"/>
      <c r="AY35" s="129"/>
    </row>
    <row r="36" spans="1:74" s="97" customFormat="1" ht="22.5" customHeight="1">
      <c r="A36" s="93" t="s">
        <v>147</v>
      </c>
      <c r="B36" s="93" t="s">
        <v>148</v>
      </c>
      <c r="C36" s="94"/>
      <c r="D36" s="95">
        <v>191.27931512613122</v>
      </c>
      <c r="E36" s="96">
        <v>21.011716639487531</v>
      </c>
      <c r="F36" s="96">
        <v>-102.72651808158935</v>
      </c>
      <c r="G36" s="96">
        <v>-124.47667789843217</v>
      </c>
      <c r="H36" s="96">
        <v>-16.904339256092499</v>
      </c>
      <c r="I36" s="96">
        <v>253.82241574994805</v>
      </c>
      <c r="J36" s="96">
        <v>-0.50778622823236219</v>
      </c>
      <c r="K36" s="96">
        <v>-214.19528144054129</v>
      </c>
      <c r="L36" s="96">
        <v>-91.429076096670542</v>
      </c>
      <c r="M36" s="96">
        <v>175.44653067690706</v>
      </c>
      <c r="N36" s="96">
        <v>-69.347911440467215</v>
      </c>
      <c r="O36" s="96">
        <v>-335.4536870159227</v>
      </c>
      <c r="P36" s="96">
        <v>73.160865139305315</v>
      </c>
      <c r="Q36" s="96">
        <v>27.452417723490726</v>
      </c>
      <c r="R36" s="96">
        <v>-26.035429823939921</v>
      </c>
      <c r="S36" s="96">
        <v>-296.98515622973355</v>
      </c>
      <c r="T36" s="96">
        <v>-736.87632445464988</v>
      </c>
      <c r="U36" s="96">
        <v>7.6767132340301032</v>
      </c>
      <c r="V36" s="96">
        <v>340.42056422397945</v>
      </c>
      <c r="W36" s="96">
        <v>574.8958008340669</v>
      </c>
      <c r="X36" s="96">
        <v>272.36498317927544</v>
      </c>
      <c r="Y36" s="96">
        <v>616.90228663287417</v>
      </c>
      <c r="Z36" s="96">
        <v>368.11572116073512</v>
      </c>
      <c r="AA36" s="96">
        <v>-595.86835685410188</v>
      </c>
      <c r="AB36" s="96">
        <v>-636.72129750651584</v>
      </c>
      <c r="AC36" s="96">
        <v>272.51399058494644</v>
      </c>
      <c r="AD36" s="96">
        <v>683.51001973717212</v>
      </c>
      <c r="AE36" s="96">
        <v>541.90330277998873</v>
      </c>
      <c r="AF36" s="96">
        <v>-265.10169615000268</v>
      </c>
      <c r="AG36" s="96">
        <v>-206.10887717998048</v>
      </c>
      <c r="AH36" s="96">
        <v>-563.20219743135749</v>
      </c>
      <c r="AI36" s="96">
        <v>138.27873429109968</v>
      </c>
      <c r="AJ36" s="96">
        <v>611.75902303003386</v>
      </c>
      <c r="AK36" s="96">
        <v>1492.0617113888147</v>
      </c>
      <c r="AL36" s="96">
        <v>2559.1424250200034</v>
      </c>
      <c r="AM36" s="96">
        <v>809.54921139000726</v>
      </c>
      <c r="AN36" s="96">
        <v>-646.06774362000579</v>
      </c>
      <c r="AO36" s="96">
        <v>-1436.4130640300064</v>
      </c>
      <c r="AP36" s="98">
        <v>-1697.1594814699929</v>
      </c>
      <c r="AQ36" s="68">
        <f t="shared" si="0"/>
        <v>-0.18152606932467971</v>
      </c>
      <c r="AR36" s="68">
        <f t="shared" si="1"/>
        <v>0.14271814903424437</v>
      </c>
      <c r="AS36" s="99"/>
      <c r="AT36" s="129"/>
      <c r="AU36" s="129"/>
      <c r="AV36" s="129"/>
      <c r="AW36" s="129"/>
      <c r="AX36" s="129"/>
      <c r="AY36" s="129"/>
    </row>
    <row r="37" spans="1:74" s="97" customFormat="1" ht="22.5" customHeight="1">
      <c r="A37" s="93" t="s">
        <v>149</v>
      </c>
      <c r="B37" s="93" t="s">
        <v>150</v>
      </c>
      <c r="C37" s="94"/>
      <c r="D37" s="95">
        <v>188.31717876337916</v>
      </c>
      <c r="E37" s="96">
        <v>17.47390411044853</v>
      </c>
      <c r="F37" s="96">
        <v>-104.3895502492087</v>
      </c>
      <c r="G37" s="96">
        <v>-124.52906269551841</v>
      </c>
      <c r="H37" s="96">
        <v>-28.255883889963116</v>
      </c>
      <c r="I37" s="96">
        <v>243.74048940344437</v>
      </c>
      <c r="J37" s="96">
        <v>-6.3992299517485662</v>
      </c>
      <c r="K37" s="96">
        <v>-209.56213612883585</v>
      </c>
      <c r="L37" s="96">
        <v>-100.01895868042993</v>
      </c>
      <c r="M37" s="96">
        <v>126.33860400000049</v>
      </c>
      <c r="N37" s="96">
        <v>-82.021899999997913</v>
      </c>
      <c r="O37" s="96">
        <v>-322.96688680000261</v>
      </c>
      <c r="P37" s="96">
        <v>70.21409827000025</v>
      </c>
      <c r="Q37" s="96">
        <v>-0.23595960999773524</v>
      </c>
      <c r="R37" s="96">
        <v>-49.386770599998272</v>
      </c>
      <c r="S37" s="96">
        <v>-305.95411366999724</v>
      </c>
      <c r="T37" s="96">
        <v>-789.7659129800013</v>
      </c>
      <c r="U37" s="96">
        <v>-223.70777384000212</v>
      </c>
      <c r="V37" s="96">
        <v>399.72956302999955</v>
      </c>
      <c r="W37" s="96">
        <v>514.11095433000082</v>
      </c>
      <c r="X37" s="96">
        <v>171.42467385999771</v>
      </c>
      <c r="Y37" s="96">
        <v>490.94995243999801</v>
      </c>
      <c r="Z37" s="96">
        <v>178.66007702000206</v>
      </c>
      <c r="AA37" s="96">
        <v>-755.31870579999668</v>
      </c>
      <c r="AB37" s="96">
        <v>-471.60922110999672</v>
      </c>
      <c r="AC37" s="96">
        <v>224.51187489999938</v>
      </c>
      <c r="AD37" s="96">
        <v>587.669538929993</v>
      </c>
      <c r="AE37" s="96">
        <v>915.88460633999057</v>
      </c>
      <c r="AF37" s="96">
        <v>-141.17999115000566</v>
      </c>
      <c r="AG37" s="96">
        <v>295.87199582001995</v>
      </c>
      <c r="AH37" s="96">
        <v>-606.8725584313579</v>
      </c>
      <c r="AI37" s="96">
        <v>197.33705929109783</v>
      </c>
      <c r="AJ37" s="96">
        <v>931.45902303003459</v>
      </c>
      <c r="AK37" s="96">
        <v>1071.4617113888125</v>
      </c>
      <c r="AL37" s="96">
        <v>1731.9424250199991</v>
      </c>
      <c r="AM37" s="96">
        <v>961.94921139000871</v>
      </c>
      <c r="AN37" s="96">
        <v>-318.58774362000986</v>
      </c>
      <c r="AO37" s="96">
        <v>-3427.2130640300093</v>
      </c>
      <c r="AP37" s="98">
        <v>-1241.1394814699888</v>
      </c>
      <c r="AQ37" s="68">
        <f t="shared" si="0"/>
        <v>0.6378575074610181</v>
      </c>
      <c r="AR37" s="68">
        <f t="shared" si="1"/>
        <v>-0.50388100482744669</v>
      </c>
      <c r="AS37" s="99"/>
      <c r="AT37" s="129"/>
      <c r="AU37" s="129"/>
      <c r="AV37" s="129"/>
      <c r="AW37" s="129"/>
      <c r="AX37" s="129"/>
      <c r="AY37" s="129"/>
    </row>
    <row r="38" spans="1:74" ht="16.5" customHeight="1">
      <c r="A38" s="86" t="s">
        <v>71</v>
      </c>
      <c r="B38" s="86" t="s">
        <v>70</v>
      </c>
      <c r="C38" s="119"/>
      <c r="D38" s="89" t="s">
        <v>168</v>
      </c>
      <c r="E38" s="90" t="s">
        <v>168</v>
      </c>
      <c r="F38" s="90" t="s">
        <v>168</v>
      </c>
      <c r="G38" s="90" t="s">
        <v>168</v>
      </c>
      <c r="H38" s="90" t="s">
        <v>168</v>
      </c>
      <c r="I38" s="90" t="s">
        <v>168</v>
      </c>
      <c r="J38" s="90" t="s">
        <v>168</v>
      </c>
      <c r="K38" s="90" t="s">
        <v>168</v>
      </c>
      <c r="L38" s="90" t="s">
        <v>168</v>
      </c>
      <c r="M38" s="90" t="s">
        <v>168</v>
      </c>
      <c r="N38" s="90" t="s">
        <v>168</v>
      </c>
      <c r="O38" s="90">
        <v>305.63855218180902</v>
      </c>
      <c r="P38" s="90">
        <v>314.73198740999879</v>
      </c>
      <c r="Q38" s="90">
        <v>215.53159386999769</v>
      </c>
      <c r="R38" s="90">
        <v>177.60399809999788</v>
      </c>
      <c r="S38" s="90">
        <v>201.54807917999943</v>
      </c>
      <c r="T38" s="90">
        <v>112.26648654000023</v>
      </c>
      <c r="U38" s="90">
        <v>132.57683261000102</v>
      </c>
      <c r="V38" s="90">
        <v>319.79747857000092</v>
      </c>
      <c r="W38" s="90">
        <v>317.82459104999646</v>
      </c>
      <c r="X38" s="90">
        <v>229.81199058000362</v>
      </c>
      <c r="Y38" s="90">
        <v>303.3159972600007</v>
      </c>
      <c r="Z38" s="90">
        <v>302.52165128999582</v>
      </c>
      <c r="AA38" s="90">
        <v>27.100678919999837</v>
      </c>
      <c r="AB38" s="90">
        <v>-40.762983250002634</v>
      </c>
      <c r="AC38" s="90">
        <v>273.17772565999928</v>
      </c>
      <c r="AD38" s="90">
        <v>410.01851956000553</v>
      </c>
      <c r="AE38" s="90">
        <v>1676.3800656900112</v>
      </c>
      <c r="AF38" s="90">
        <v>-3.9198020399956306</v>
      </c>
      <c r="AG38" s="90">
        <v>-39.467993510018914</v>
      </c>
      <c r="AH38" s="90">
        <v>396.48689205135594</v>
      </c>
      <c r="AI38" s="90">
        <v>-10.941051091098451</v>
      </c>
      <c r="AJ38" s="90">
        <v>433.94061623996168</v>
      </c>
      <c r="AK38" s="90">
        <v>-154.01680763880938</v>
      </c>
      <c r="AL38" s="90">
        <v>-316.27200986000821</v>
      </c>
      <c r="AM38" s="90">
        <v>-330.07242831000838</v>
      </c>
      <c r="AN38" s="90">
        <v>-60.814115759989818</v>
      </c>
      <c r="AO38" s="90">
        <v>783.56925928000487</v>
      </c>
      <c r="AP38" s="91">
        <v>665.51941331999524</v>
      </c>
      <c r="AQ38" s="120">
        <f t="shared" si="0"/>
        <v>-0.15065655596096461</v>
      </c>
      <c r="AR38" s="120">
        <f t="shared" si="1"/>
        <v>5.3708716001186438</v>
      </c>
      <c r="AT38" s="121"/>
      <c r="AU38" s="121"/>
      <c r="AV38" s="121"/>
      <c r="AW38" s="121"/>
      <c r="AX38" s="121"/>
      <c r="AY38" s="121"/>
      <c r="AZ38" s="121"/>
      <c r="BA38" s="121"/>
      <c r="BB38" s="121"/>
      <c r="BC38" s="121"/>
      <c r="BD38" s="121"/>
      <c r="BE38" s="121"/>
      <c r="BF38" s="121"/>
      <c r="BG38" s="121"/>
      <c r="BH38" s="121"/>
      <c r="BI38" s="121"/>
      <c r="BJ38" s="121"/>
      <c r="BK38" s="121"/>
      <c r="BL38" s="121"/>
      <c r="BM38" s="121"/>
    </row>
    <row r="39" spans="1:74" s="97" customFormat="1" ht="22.5" customHeight="1">
      <c r="A39" s="93" t="s">
        <v>57</v>
      </c>
      <c r="B39" s="93" t="s">
        <v>56</v>
      </c>
      <c r="C39" s="94"/>
      <c r="D39" s="95">
        <v>6595.5659999999998</v>
      </c>
      <c r="E39" s="96">
        <v>6613.0399041104483</v>
      </c>
      <c r="F39" s="96">
        <v>6508.6503538612396</v>
      </c>
      <c r="G39" s="96">
        <v>6384.1212911657212</v>
      </c>
      <c r="H39" s="96">
        <v>6355.865407275759</v>
      </c>
      <c r="I39" s="96">
        <v>6599.6058966792034</v>
      </c>
      <c r="J39" s="96">
        <v>6593.2066667274566</v>
      </c>
      <c r="K39" s="96">
        <v>6383.6445305986208</v>
      </c>
      <c r="L39" s="96">
        <v>6283.6255719181909</v>
      </c>
      <c r="M39" s="96">
        <v>6409.9641759181923</v>
      </c>
      <c r="N39" s="96">
        <v>6327.9422759181944</v>
      </c>
      <c r="O39" s="96">
        <v>6310.6139413000001</v>
      </c>
      <c r="P39" s="96">
        <v>6695.5600269799997</v>
      </c>
      <c r="Q39" s="96">
        <v>6910.8556612400007</v>
      </c>
      <c r="R39" s="96">
        <v>7039.0728887400001</v>
      </c>
      <c r="S39" s="96">
        <v>6934.6668542500011</v>
      </c>
      <c r="T39" s="96">
        <v>6257.1674278099999</v>
      </c>
      <c r="U39" s="96">
        <v>6166.0364865800002</v>
      </c>
      <c r="V39" s="96">
        <v>6885.5635281800005</v>
      </c>
      <c r="W39" s="96">
        <v>7717.4990735599986</v>
      </c>
      <c r="X39" s="96">
        <v>8118.7357380000003</v>
      </c>
      <c r="Y39" s="96">
        <v>8913.0016876999998</v>
      </c>
      <c r="Z39" s="96">
        <v>9394.1834160099988</v>
      </c>
      <c r="AA39" s="96">
        <v>8665.9653891300004</v>
      </c>
      <c r="AB39" s="96">
        <v>8153.5931847699994</v>
      </c>
      <c r="AC39" s="96">
        <v>8651.2827853299987</v>
      </c>
      <c r="AD39" s="96">
        <v>9648.9708438199996</v>
      </c>
      <c r="AE39" s="96">
        <v>12241.23551585</v>
      </c>
      <c r="AF39" s="96">
        <v>12096.135722660001</v>
      </c>
      <c r="AG39" s="96">
        <v>12352.539724970002</v>
      </c>
      <c r="AH39" s="96">
        <v>12142.15405859</v>
      </c>
      <c r="AI39" s="96">
        <v>12328.550066790001</v>
      </c>
      <c r="AJ39" s="96">
        <v>13693.949706059997</v>
      </c>
      <c r="AK39" s="96">
        <v>14611.394609810002</v>
      </c>
      <c r="AL39" s="96">
        <v>16027.065024969997</v>
      </c>
      <c r="AM39" s="96">
        <v>16658.941808049996</v>
      </c>
      <c r="AN39" s="96">
        <v>16279.539948670001</v>
      </c>
      <c r="AO39" s="96">
        <v>13635.896143919999</v>
      </c>
      <c r="AP39" s="98">
        <v>13060.276075770002</v>
      </c>
      <c r="AQ39" s="68">
        <f t="shared" si="0"/>
        <v>-4.2213585530031801E-2</v>
      </c>
      <c r="AR39" s="68">
        <f t="shared" si="1"/>
        <v>1.0619885111616531E-2</v>
      </c>
      <c r="AS39" s="99"/>
      <c r="AT39" s="129"/>
      <c r="AU39" s="129"/>
      <c r="AV39" s="129"/>
      <c r="AW39" s="129"/>
      <c r="AX39" s="129"/>
      <c r="AY39" s="129"/>
    </row>
    <row r="40" spans="1:74" ht="16.5" customHeight="1">
      <c r="A40" s="86" t="s">
        <v>40</v>
      </c>
      <c r="B40" s="86" t="s">
        <v>36</v>
      </c>
      <c r="C40" s="119"/>
      <c r="D40" s="89" t="s">
        <v>168</v>
      </c>
      <c r="E40" s="90" t="s">
        <v>168</v>
      </c>
      <c r="F40" s="90" t="s">
        <v>169</v>
      </c>
      <c r="G40" s="90" t="s">
        <v>168</v>
      </c>
      <c r="H40" s="90" t="s">
        <v>168</v>
      </c>
      <c r="I40" s="90" t="s">
        <v>168</v>
      </c>
      <c r="J40" s="90" t="s">
        <v>168</v>
      </c>
      <c r="K40" s="90" t="s">
        <v>168</v>
      </c>
      <c r="L40" s="90" t="s">
        <v>168</v>
      </c>
      <c r="M40" s="90" t="s">
        <v>168</v>
      </c>
      <c r="N40" s="90" t="s">
        <v>168</v>
      </c>
      <c r="O40" s="90">
        <v>3454.5367916999999</v>
      </c>
      <c r="P40" s="90">
        <v>3507.8977536999996</v>
      </c>
      <c r="Q40" s="90">
        <v>3693.9578389000003</v>
      </c>
      <c r="R40" s="90">
        <v>3810.0183766999999</v>
      </c>
      <c r="S40" s="90">
        <v>3956.2184863000002</v>
      </c>
      <c r="T40" s="90">
        <v>3996.3588403000003</v>
      </c>
      <c r="U40" s="90">
        <v>4018.0238040999998</v>
      </c>
      <c r="V40" s="90">
        <v>4264.2535405999997</v>
      </c>
      <c r="W40" s="90">
        <v>4487.9860973999994</v>
      </c>
      <c r="X40" s="90">
        <v>4710.4063185000005</v>
      </c>
      <c r="Y40" s="90">
        <v>4989.9724866999995</v>
      </c>
      <c r="Z40" s="90">
        <v>5234.0909351299997</v>
      </c>
      <c r="AA40" s="90">
        <v>5191.0501722600002</v>
      </c>
      <c r="AB40" s="90">
        <v>5095.2223594300003</v>
      </c>
      <c r="AC40" s="90">
        <v>5227.2935513399998</v>
      </c>
      <c r="AD40" s="90">
        <v>5648.6367269299999</v>
      </c>
      <c r="AE40" s="90">
        <v>5476.6391031200001</v>
      </c>
      <c r="AF40" s="90">
        <v>5541.3081462</v>
      </c>
      <c r="AG40" s="90">
        <v>5659.2147590199993</v>
      </c>
      <c r="AH40" s="90">
        <v>5963.3041068299999</v>
      </c>
      <c r="AI40" s="90">
        <v>6100.2359078100008</v>
      </c>
      <c r="AJ40" s="90">
        <v>6302.6111575299992</v>
      </c>
      <c r="AK40" s="90">
        <v>6379.2438376999989</v>
      </c>
      <c r="AL40" s="90">
        <v>6199.2192141500009</v>
      </c>
      <c r="AM40" s="90">
        <v>6058.2179112999993</v>
      </c>
      <c r="AN40" s="90">
        <v>5837.403797259999</v>
      </c>
      <c r="AO40" s="90">
        <v>6289.2217836999989</v>
      </c>
      <c r="AP40" s="91">
        <v>6963.7813775499999</v>
      </c>
      <c r="AQ40" s="120">
        <f t="shared" si="0"/>
        <v>0.1072564487387424</v>
      </c>
      <c r="AR40" s="120">
        <f t="shared" si="1"/>
        <v>2.4055039526020942E-2</v>
      </c>
      <c r="AT40" s="121"/>
      <c r="AU40" s="121"/>
      <c r="AV40" s="121"/>
      <c r="AW40" s="121"/>
      <c r="AX40" s="121"/>
      <c r="AY40" s="121"/>
      <c r="AZ40" s="121"/>
      <c r="BA40" s="121"/>
      <c r="BB40" s="121"/>
      <c r="BC40" s="121"/>
      <c r="BD40" s="121"/>
      <c r="BE40" s="121"/>
      <c r="BF40" s="121"/>
      <c r="BG40" s="121"/>
      <c r="BH40" s="121"/>
      <c r="BI40" s="121"/>
      <c r="BJ40" s="121"/>
      <c r="BK40" s="121"/>
      <c r="BL40" s="121"/>
      <c r="BM40" s="121"/>
    </row>
    <row r="41" spans="1:74" ht="16.5" customHeight="1">
      <c r="A41" s="86" t="s">
        <v>37</v>
      </c>
      <c r="B41" s="86" t="s">
        <v>38</v>
      </c>
      <c r="C41" s="119"/>
      <c r="D41" s="89" t="s">
        <v>58</v>
      </c>
      <c r="E41" s="90" t="s">
        <v>58</v>
      </c>
      <c r="F41" s="90" t="s">
        <v>169</v>
      </c>
      <c r="G41" s="90" t="s">
        <v>58</v>
      </c>
      <c r="H41" s="90" t="s">
        <v>58</v>
      </c>
      <c r="I41" s="90" t="s">
        <v>58</v>
      </c>
      <c r="J41" s="90" t="s">
        <v>58</v>
      </c>
      <c r="K41" s="90" t="s">
        <v>58</v>
      </c>
      <c r="L41" s="90" t="s">
        <v>168</v>
      </c>
      <c r="M41" s="90" t="s">
        <v>168</v>
      </c>
      <c r="N41" s="90" t="s">
        <v>168</v>
      </c>
      <c r="O41" s="90" t="s">
        <v>168</v>
      </c>
      <c r="P41" s="90">
        <v>195.78230797999998</v>
      </c>
      <c r="Q41" s="90">
        <v>231.36686313999999</v>
      </c>
      <c r="R41" s="90">
        <v>151.64236484</v>
      </c>
      <c r="S41" s="90">
        <v>146.34190903999999</v>
      </c>
      <c r="T41" s="90">
        <v>158.16931731</v>
      </c>
      <c r="U41" s="90">
        <v>182.48059648</v>
      </c>
      <c r="V41" s="90">
        <v>227.60391478</v>
      </c>
      <c r="W41" s="90">
        <v>261.03196115999998</v>
      </c>
      <c r="X41" s="90">
        <v>223.84108950000001</v>
      </c>
      <c r="Y41" s="90">
        <v>174.02062459999999</v>
      </c>
      <c r="Z41" s="90">
        <v>189.64863216000001</v>
      </c>
      <c r="AA41" s="90">
        <v>222.99054957999999</v>
      </c>
      <c r="AB41" s="90">
        <v>195.36242865</v>
      </c>
      <c r="AC41" s="90">
        <v>308.24671186</v>
      </c>
      <c r="AD41" s="90">
        <v>289.62541823000004</v>
      </c>
      <c r="AE41" s="90">
        <v>260.57881200000003</v>
      </c>
      <c r="AF41" s="90">
        <v>192.609174</v>
      </c>
      <c r="AG41" s="90">
        <v>25.8</v>
      </c>
      <c r="AH41" s="90">
        <v>117</v>
      </c>
      <c r="AI41" s="90">
        <v>-31</v>
      </c>
      <c r="AJ41" s="90">
        <v>188</v>
      </c>
      <c r="AK41" s="90">
        <v>-42.2</v>
      </c>
      <c r="AL41" s="90">
        <v>-165.8</v>
      </c>
      <c r="AM41" s="90">
        <v>-353.9</v>
      </c>
      <c r="AN41" s="90">
        <v>-193.9</v>
      </c>
      <c r="AO41" s="90">
        <v>150.5</v>
      </c>
      <c r="AP41" s="91">
        <v>141.56</v>
      </c>
      <c r="AQ41" s="120">
        <f t="shared" si="0"/>
        <v>-5.9401993355481714E-2</v>
      </c>
      <c r="AR41" s="120">
        <f t="shared" si="1"/>
        <v>0.53493915626434363</v>
      </c>
      <c r="AT41" s="121"/>
      <c r="AU41" s="121"/>
      <c r="AV41" s="121"/>
      <c r="AW41" s="121"/>
      <c r="AX41" s="121"/>
      <c r="AY41" s="121"/>
      <c r="AZ41" s="121"/>
      <c r="BA41" s="121"/>
      <c r="BB41" s="121"/>
      <c r="BC41" s="121"/>
      <c r="BD41" s="121"/>
      <c r="BE41" s="121"/>
      <c r="BF41" s="121"/>
      <c r="BG41" s="121"/>
      <c r="BH41" s="121"/>
      <c r="BI41" s="121"/>
      <c r="BJ41" s="121"/>
      <c r="BK41" s="121"/>
      <c r="BL41" s="121"/>
      <c r="BM41" s="121"/>
    </row>
    <row r="42" spans="1:74" ht="16.5" customHeight="1">
      <c r="A42" s="86" t="s">
        <v>93</v>
      </c>
      <c r="B42" s="86" t="s">
        <v>91</v>
      </c>
      <c r="C42" s="119" t="s">
        <v>92</v>
      </c>
      <c r="D42" s="89" t="s">
        <v>58</v>
      </c>
      <c r="E42" s="90" t="s">
        <v>58</v>
      </c>
      <c r="F42" s="90" t="s">
        <v>58</v>
      </c>
      <c r="G42" s="90" t="s">
        <v>58</v>
      </c>
      <c r="H42" s="90" t="s">
        <v>58</v>
      </c>
      <c r="I42" s="90" t="s">
        <v>58</v>
      </c>
      <c r="J42" s="90" t="s">
        <v>58</v>
      </c>
      <c r="K42" s="90" t="s">
        <v>58</v>
      </c>
      <c r="L42" s="90" t="s">
        <v>58</v>
      </c>
      <c r="M42" s="90" t="s">
        <v>58</v>
      </c>
      <c r="N42" s="90" t="s">
        <v>58</v>
      </c>
      <c r="O42" s="90">
        <v>2856.0771495999998</v>
      </c>
      <c r="P42" s="90">
        <v>2991.8799653000001</v>
      </c>
      <c r="Q42" s="90">
        <v>2985.5309591999999</v>
      </c>
      <c r="R42" s="90">
        <v>3077.4121471999997</v>
      </c>
      <c r="S42" s="90">
        <v>2832.1064589100001</v>
      </c>
      <c r="T42" s="90">
        <v>2102.6392701999998</v>
      </c>
      <c r="U42" s="90">
        <v>1965.5320859999999</v>
      </c>
      <c r="V42" s="90">
        <v>2393.7060728000001</v>
      </c>
      <c r="W42" s="90">
        <v>2968.4810149999998</v>
      </c>
      <c r="X42" s="90">
        <v>3184.4883300000001</v>
      </c>
      <c r="Y42" s="90">
        <v>3749.0085764</v>
      </c>
      <c r="Z42" s="90">
        <v>3970.44384872</v>
      </c>
      <c r="AA42" s="90">
        <v>3251.9246672900003</v>
      </c>
      <c r="AB42" s="90">
        <v>2863.0083966899997</v>
      </c>
      <c r="AC42" s="90">
        <v>3115.7425221299986</v>
      </c>
      <c r="AD42" s="90">
        <v>3710.7086986600002</v>
      </c>
      <c r="AE42" s="90">
        <v>6504.0176007300006</v>
      </c>
      <c r="AF42" s="90">
        <v>6362.2184024600001</v>
      </c>
      <c r="AG42" s="90">
        <v>6667.5249659500023</v>
      </c>
      <c r="AH42" s="90">
        <v>6061.8499517600003</v>
      </c>
      <c r="AI42" s="90">
        <v>6259.3141589799998</v>
      </c>
      <c r="AJ42" s="90">
        <v>7203.3385485299987</v>
      </c>
      <c r="AK42" s="90">
        <v>8274.3507721100032</v>
      </c>
      <c r="AL42" s="90">
        <v>9993.6458108199968</v>
      </c>
      <c r="AM42" s="90">
        <v>10954.623896749998</v>
      </c>
      <c r="AN42" s="90">
        <v>10636.03615141</v>
      </c>
      <c r="AO42" s="90">
        <v>7196.1743602200004</v>
      </c>
      <c r="AP42" s="91">
        <v>5954.9346982200004</v>
      </c>
      <c r="AQ42" s="120">
        <f t="shared" si="0"/>
        <v>-0.17248604603878065</v>
      </c>
      <c r="AR42" s="120">
        <f t="shared" si="1"/>
        <v>6.8185388501954217E-3</v>
      </c>
      <c r="AT42" s="121"/>
      <c r="AU42" s="121"/>
      <c r="AV42" s="121"/>
      <c r="AW42" s="121"/>
      <c r="AX42" s="121"/>
      <c r="AY42" s="121"/>
      <c r="AZ42" s="121"/>
      <c r="BA42" s="121"/>
      <c r="BB42" s="121"/>
      <c r="BC42" s="121"/>
      <c r="BD42" s="121"/>
      <c r="BE42" s="121"/>
      <c r="BF42" s="121"/>
      <c r="BG42" s="121"/>
      <c r="BH42" s="121"/>
      <c r="BI42" s="121"/>
      <c r="BJ42" s="121"/>
      <c r="BK42" s="121"/>
      <c r="BL42" s="121"/>
      <c r="BM42" s="121"/>
    </row>
    <row r="43" spans="1:74" s="131" customFormat="1" ht="16.5" customHeight="1">
      <c r="A43" s="121"/>
      <c r="B43" s="121"/>
      <c r="C43" s="121"/>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30"/>
      <c r="AE43" s="130"/>
      <c r="AF43" s="130"/>
      <c r="AG43" s="130"/>
      <c r="AH43" s="130"/>
      <c r="AI43" s="130"/>
      <c r="AJ43" s="130"/>
      <c r="AK43" s="130"/>
      <c r="AL43" s="130"/>
      <c r="AM43" s="100"/>
      <c r="AN43" s="100"/>
      <c r="AO43" s="100"/>
      <c r="AP43" s="101"/>
      <c r="AQ43" s="101"/>
      <c r="AR43" s="101"/>
      <c r="AS43" s="101"/>
      <c r="AT43" s="129"/>
      <c r="AU43" s="129"/>
      <c r="AV43" s="129"/>
      <c r="AW43" s="129"/>
      <c r="AX43" s="129"/>
      <c r="AY43" s="129"/>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101"/>
      <c r="BV43" s="101"/>
    </row>
    <row r="44" spans="1:74" ht="20.25" customHeight="1">
      <c r="A44" s="102"/>
      <c r="B44" s="132"/>
      <c r="C44" s="132"/>
      <c r="D44" s="132"/>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03"/>
      <c r="AR44" s="103"/>
      <c r="AT44" s="129"/>
      <c r="AU44" s="129"/>
      <c r="AV44" s="129"/>
      <c r="AW44" s="129"/>
      <c r="AX44" s="129"/>
      <c r="AY44" s="129"/>
    </row>
    <row r="45" spans="1:74" s="129" customFormat="1" ht="20.25" customHeight="1">
      <c r="D45" s="108"/>
      <c r="E45" s="108">
        <f t="shared" ref="E45:AN45" si="7">E3-SUM(E4,E8,E9)</f>
        <v>0</v>
      </c>
      <c r="F45" s="108">
        <f t="shared" si="7"/>
        <v>0</v>
      </c>
      <c r="G45" s="108">
        <f t="shared" si="7"/>
        <v>0</v>
      </c>
      <c r="H45" s="108">
        <f t="shared" si="7"/>
        <v>0</v>
      </c>
      <c r="I45" s="108">
        <f t="shared" si="7"/>
        <v>0</v>
      </c>
      <c r="J45" s="108">
        <f t="shared" si="7"/>
        <v>0</v>
      </c>
      <c r="K45" s="108">
        <f t="shared" si="7"/>
        <v>0</v>
      </c>
      <c r="L45" s="108">
        <f t="shared" si="7"/>
        <v>0</v>
      </c>
      <c r="M45" s="108">
        <f t="shared" si="7"/>
        <v>0</v>
      </c>
      <c r="N45" s="108">
        <f t="shared" si="7"/>
        <v>0</v>
      </c>
      <c r="O45" s="108">
        <f t="shared" si="7"/>
        <v>0</v>
      </c>
      <c r="P45" s="108">
        <f t="shared" si="7"/>
        <v>0</v>
      </c>
      <c r="Q45" s="108">
        <f t="shared" si="7"/>
        <v>0</v>
      </c>
      <c r="R45" s="108">
        <f t="shared" si="7"/>
        <v>0</v>
      </c>
      <c r="S45" s="108"/>
      <c r="T45" s="108">
        <f t="shared" si="7"/>
        <v>0</v>
      </c>
      <c r="U45" s="108">
        <f t="shared" si="7"/>
        <v>0</v>
      </c>
      <c r="V45" s="108">
        <f t="shared" si="7"/>
        <v>0</v>
      </c>
      <c r="W45" s="108">
        <f t="shared" si="7"/>
        <v>0</v>
      </c>
      <c r="X45" s="108">
        <f t="shared" si="7"/>
        <v>0</v>
      </c>
      <c r="Y45" s="108">
        <f t="shared" si="7"/>
        <v>0</v>
      </c>
      <c r="Z45" s="108">
        <f t="shared" si="7"/>
        <v>0</v>
      </c>
      <c r="AA45" s="108">
        <f t="shared" si="7"/>
        <v>0</v>
      </c>
      <c r="AB45" s="108">
        <f t="shared" si="7"/>
        <v>0</v>
      </c>
      <c r="AC45" s="108">
        <f t="shared" si="7"/>
        <v>0</v>
      </c>
      <c r="AD45" s="108">
        <f t="shared" si="7"/>
        <v>0</v>
      </c>
      <c r="AE45" s="108">
        <f t="shared" si="7"/>
        <v>0</v>
      </c>
      <c r="AF45" s="108">
        <f t="shared" si="7"/>
        <v>0</v>
      </c>
      <c r="AG45" s="108">
        <f t="shared" si="7"/>
        <v>0</v>
      </c>
      <c r="AH45" s="108">
        <f t="shared" si="7"/>
        <v>0</v>
      </c>
      <c r="AI45" s="108">
        <f t="shared" si="7"/>
        <v>0</v>
      </c>
      <c r="AJ45" s="108">
        <f t="shared" si="7"/>
        <v>0</v>
      </c>
      <c r="AK45" s="108">
        <f t="shared" si="7"/>
        <v>0</v>
      </c>
      <c r="AL45" s="108">
        <f t="shared" si="7"/>
        <v>0</v>
      </c>
      <c r="AM45" s="108"/>
      <c r="AN45" s="108">
        <f t="shared" si="7"/>
        <v>0</v>
      </c>
      <c r="AO45" s="108"/>
      <c r="AP45" s="108"/>
    </row>
    <row r="46" spans="1:74" ht="20.25" customHeight="1">
      <c r="A46" s="104"/>
      <c r="B46" s="104"/>
      <c r="C46" s="104"/>
      <c r="D46" s="108"/>
      <c r="E46" s="108">
        <f t="shared" ref="E46:O46" si="8">E4-SUM(E5:E7)</f>
        <v>0</v>
      </c>
      <c r="F46" s="108">
        <f t="shared" si="8"/>
        <v>0</v>
      </c>
      <c r="G46" s="108">
        <f t="shared" si="8"/>
        <v>0</v>
      </c>
      <c r="H46" s="108">
        <f t="shared" si="8"/>
        <v>0</v>
      </c>
      <c r="I46" s="108">
        <f t="shared" si="8"/>
        <v>0</v>
      </c>
      <c r="J46" s="108">
        <f t="shared" si="8"/>
        <v>0</v>
      </c>
      <c r="K46" s="108">
        <f t="shared" si="8"/>
        <v>0</v>
      </c>
      <c r="L46" s="108">
        <f t="shared" si="8"/>
        <v>0</v>
      </c>
      <c r="M46" s="108">
        <f t="shared" si="8"/>
        <v>-1.4999999999417923E-2</v>
      </c>
      <c r="N46" s="108">
        <f t="shared" si="8"/>
        <v>5.0000000010186341E-3</v>
      </c>
      <c r="O46" s="108">
        <f t="shared" si="8"/>
        <v>0</v>
      </c>
      <c r="P46" s="108">
        <f t="shared" ref="P46:AN46" si="9">P4-SUM(P5:P7)</f>
        <v>2.2234400003071642E-3</v>
      </c>
      <c r="Q46" s="108">
        <f t="shared" si="9"/>
        <v>7.1000067691784352E-7</v>
      </c>
      <c r="R46" s="108">
        <f t="shared" si="9"/>
        <v>-1.4999932318460196E-7</v>
      </c>
      <c r="S46" s="108"/>
      <c r="T46" s="108">
        <f t="shared" si="9"/>
        <v>-4.8838070002602763E-2</v>
      </c>
      <c r="U46" s="108">
        <f t="shared" si="9"/>
        <v>-3.5410810001849313E-2</v>
      </c>
      <c r="V46" s="108">
        <f t="shared" si="9"/>
        <v>-3.7361999784479849E-4</v>
      </c>
      <c r="W46" s="108">
        <f t="shared" si="9"/>
        <v>-3.0702079999173293E-2</v>
      </c>
      <c r="X46" s="108">
        <f t="shared" si="9"/>
        <v>0</v>
      </c>
      <c r="Y46" s="108">
        <f t="shared" si="9"/>
        <v>1.0000803740695119E-8</v>
      </c>
      <c r="Z46" s="108">
        <f t="shared" si="9"/>
        <v>3.9995939005166292E-8</v>
      </c>
      <c r="AA46" s="108">
        <f t="shared" si="9"/>
        <v>-1.0000076144933701E-7</v>
      </c>
      <c r="AB46" s="108">
        <f t="shared" si="9"/>
        <v>1.0600015230011195E-6</v>
      </c>
      <c r="AC46" s="108">
        <f t="shared" si="9"/>
        <v>6.8840003223158419E-5</v>
      </c>
      <c r="AD46" s="108">
        <f t="shared" si="9"/>
        <v>0</v>
      </c>
      <c r="AE46" s="108">
        <f t="shared" si="9"/>
        <v>0</v>
      </c>
      <c r="AF46" s="108">
        <f t="shared" si="9"/>
        <v>0</v>
      </c>
      <c r="AG46" s="108">
        <f t="shared" si="9"/>
        <v>0</v>
      </c>
      <c r="AH46" s="108">
        <f t="shared" si="9"/>
        <v>0</v>
      </c>
      <c r="AI46" s="108">
        <f t="shared" si="9"/>
        <v>0</v>
      </c>
      <c r="AJ46" s="108">
        <f t="shared" si="9"/>
        <v>0</v>
      </c>
      <c r="AK46" s="108">
        <f t="shared" si="9"/>
        <v>0</v>
      </c>
      <c r="AL46" s="108">
        <f t="shared" si="9"/>
        <v>0</v>
      </c>
      <c r="AM46" s="108"/>
      <c r="AN46" s="108">
        <f t="shared" si="9"/>
        <v>0</v>
      </c>
      <c r="AO46" s="108"/>
      <c r="AP46" s="108"/>
    </row>
    <row r="47" spans="1:74" ht="20.25" customHeight="1">
      <c r="A47" s="102"/>
      <c r="B47" s="102"/>
      <c r="C47" s="102"/>
      <c r="D47" s="105"/>
      <c r="E47" s="105">
        <f t="shared" ref="E47:O47" si="10">E10-SUM(E11,E14,E15)</f>
        <v>0</v>
      </c>
      <c r="F47" s="105">
        <f t="shared" si="10"/>
        <v>0</v>
      </c>
      <c r="G47" s="105">
        <f t="shared" si="10"/>
        <v>0</v>
      </c>
      <c r="H47" s="105">
        <f t="shared" si="10"/>
        <v>0</v>
      </c>
      <c r="I47" s="105">
        <f t="shared" si="10"/>
        <v>0</v>
      </c>
      <c r="J47" s="105">
        <f t="shared" si="10"/>
        <v>0</v>
      </c>
      <c r="K47" s="105">
        <f t="shared" si="10"/>
        <v>9.9999999997635314E-4</v>
      </c>
      <c r="L47" s="105">
        <f t="shared" si="10"/>
        <v>0</v>
      </c>
      <c r="M47" s="105">
        <f t="shared" si="10"/>
        <v>0</v>
      </c>
      <c r="N47" s="105">
        <f t="shared" si="10"/>
        <v>0</v>
      </c>
      <c r="O47" s="105">
        <f t="shared" si="10"/>
        <v>0</v>
      </c>
      <c r="P47" s="105">
        <f t="shared" ref="P47:AN47" si="11">P10-SUM(P11,P14,P15)</f>
        <v>0</v>
      </c>
      <c r="Q47" s="105">
        <f t="shared" si="11"/>
        <v>0</v>
      </c>
      <c r="R47" s="105">
        <f t="shared" si="11"/>
        <v>0</v>
      </c>
      <c r="S47" s="105"/>
      <c r="T47" s="105">
        <f t="shared" si="11"/>
        <v>0</v>
      </c>
      <c r="U47" s="105">
        <f t="shared" si="11"/>
        <v>0</v>
      </c>
      <c r="V47" s="105">
        <f t="shared" si="11"/>
        <v>0</v>
      </c>
      <c r="W47" s="105">
        <f t="shared" si="11"/>
        <v>0</v>
      </c>
      <c r="X47" s="105">
        <f t="shared" si="11"/>
        <v>0</v>
      </c>
      <c r="Y47" s="105">
        <f t="shared" si="11"/>
        <v>0</v>
      </c>
      <c r="Z47" s="105">
        <f t="shared" si="11"/>
        <v>0</v>
      </c>
      <c r="AA47" s="105">
        <f t="shared" si="11"/>
        <v>0</v>
      </c>
      <c r="AB47" s="105">
        <f t="shared" si="11"/>
        <v>0</v>
      </c>
      <c r="AC47" s="105">
        <f t="shared" si="11"/>
        <v>0</v>
      </c>
      <c r="AD47" s="105">
        <f t="shared" si="11"/>
        <v>0</v>
      </c>
      <c r="AE47" s="105">
        <f t="shared" si="11"/>
        <v>0</v>
      </c>
      <c r="AF47" s="105">
        <f t="shared" si="11"/>
        <v>0</v>
      </c>
      <c r="AG47" s="105">
        <f t="shared" si="11"/>
        <v>0</v>
      </c>
      <c r="AH47" s="105">
        <f t="shared" si="11"/>
        <v>0</v>
      </c>
      <c r="AI47" s="105">
        <f t="shared" si="11"/>
        <v>0</v>
      </c>
      <c r="AJ47" s="105">
        <f t="shared" si="11"/>
        <v>0</v>
      </c>
      <c r="AK47" s="105">
        <f t="shared" si="11"/>
        <v>0</v>
      </c>
      <c r="AL47" s="105">
        <f t="shared" si="11"/>
        <v>0</v>
      </c>
      <c r="AM47" s="105"/>
      <c r="AN47" s="105">
        <f t="shared" si="11"/>
        <v>0</v>
      </c>
      <c r="AO47" s="105"/>
      <c r="AP47" s="105"/>
    </row>
    <row r="48" spans="1:74" ht="14.25">
      <c r="A48" s="102"/>
      <c r="B48" s="102"/>
      <c r="C48" s="102"/>
      <c r="D48" s="108"/>
      <c r="E48" s="108">
        <f t="shared" ref="E48:O48" si="12">E11-SUM(E12:E13)</f>
        <v>0</v>
      </c>
      <c r="F48" s="108">
        <f t="shared" si="12"/>
        <v>0</v>
      </c>
      <c r="G48" s="108">
        <f t="shared" si="12"/>
        <v>0</v>
      </c>
      <c r="H48" s="108">
        <f t="shared" si="12"/>
        <v>0</v>
      </c>
      <c r="I48" s="108">
        <f t="shared" si="12"/>
        <v>0</v>
      </c>
      <c r="J48" s="108">
        <f t="shared" si="12"/>
        <v>0</v>
      </c>
      <c r="K48" s="108">
        <f t="shared" si="12"/>
        <v>0</v>
      </c>
      <c r="L48" s="108">
        <f t="shared" si="12"/>
        <v>0</v>
      </c>
      <c r="M48" s="108">
        <f t="shared" si="12"/>
        <v>0</v>
      </c>
      <c r="N48" s="108">
        <f t="shared" si="12"/>
        <v>0</v>
      </c>
      <c r="O48" s="108">
        <f t="shared" si="12"/>
        <v>0</v>
      </c>
      <c r="P48" s="108">
        <f t="shared" ref="P48:AN48" si="13">P11-SUM(P12:P13)</f>
        <v>0</v>
      </c>
      <c r="Q48" s="108">
        <f t="shared" si="13"/>
        <v>0</v>
      </c>
      <c r="R48" s="108">
        <f t="shared" si="13"/>
        <v>0</v>
      </c>
      <c r="S48" s="108"/>
      <c r="T48" s="108">
        <f t="shared" si="13"/>
        <v>0</v>
      </c>
      <c r="U48" s="108">
        <f t="shared" si="13"/>
        <v>0</v>
      </c>
      <c r="V48" s="108">
        <f t="shared" si="13"/>
        <v>0</v>
      </c>
      <c r="W48" s="108">
        <f t="shared" si="13"/>
        <v>0</v>
      </c>
      <c r="X48" s="108">
        <f t="shared" si="13"/>
        <v>0</v>
      </c>
      <c r="Y48" s="108">
        <f t="shared" si="13"/>
        <v>0</v>
      </c>
      <c r="Z48" s="108">
        <f t="shared" si="13"/>
        <v>0</v>
      </c>
      <c r="AA48" s="108">
        <f t="shared" si="13"/>
        <v>0</v>
      </c>
      <c r="AB48" s="108">
        <f t="shared" si="13"/>
        <v>0</v>
      </c>
      <c r="AC48" s="108">
        <f t="shared" si="13"/>
        <v>0</v>
      </c>
      <c r="AD48" s="108">
        <f t="shared" si="13"/>
        <v>0</v>
      </c>
      <c r="AE48" s="108">
        <f t="shared" si="13"/>
        <v>0</v>
      </c>
      <c r="AF48" s="108">
        <f t="shared" si="13"/>
        <v>0</v>
      </c>
      <c r="AG48" s="108">
        <f t="shared" si="13"/>
        <v>0</v>
      </c>
      <c r="AH48" s="108">
        <f t="shared" si="13"/>
        <v>0</v>
      </c>
      <c r="AI48" s="108">
        <f t="shared" si="13"/>
        <v>0</v>
      </c>
      <c r="AJ48" s="108">
        <f t="shared" si="13"/>
        <v>0</v>
      </c>
      <c r="AK48" s="108">
        <f t="shared" si="13"/>
        <v>0</v>
      </c>
      <c r="AL48" s="108">
        <f t="shared" si="13"/>
        <v>0</v>
      </c>
      <c r="AM48" s="108"/>
      <c r="AN48" s="108">
        <f t="shared" si="13"/>
        <v>0</v>
      </c>
      <c r="AO48" s="108"/>
      <c r="AP48" s="108"/>
    </row>
    <row r="49" spans="4:42" ht="14.25">
      <c r="D49" s="108"/>
      <c r="E49" s="108">
        <f t="shared" ref="E49:O49" si="14">E17-E16-E10-E3</f>
        <v>0</v>
      </c>
      <c r="F49" s="108">
        <f t="shared" si="14"/>
        <v>0</v>
      </c>
      <c r="G49" s="108">
        <f t="shared" si="14"/>
        <v>0</v>
      </c>
      <c r="H49" s="108">
        <f t="shared" si="14"/>
        <v>0</v>
      </c>
      <c r="I49" s="108">
        <f t="shared" si="14"/>
        <v>0</v>
      </c>
      <c r="J49" s="108">
        <f t="shared" si="14"/>
        <v>0</v>
      </c>
      <c r="K49" s="108">
        <f t="shared" si="14"/>
        <v>0</v>
      </c>
      <c r="L49" s="108">
        <f t="shared" si="14"/>
        <v>0</v>
      </c>
      <c r="M49" s="108">
        <f t="shared" si="14"/>
        <v>0</v>
      </c>
      <c r="N49" s="108">
        <f t="shared" si="14"/>
        <v>0</v>
      </c>
      <c r="O49" s="108">
        <f t="shared" si="14"/>
        <v>0</v>
      </c>
      <c r="P49" s="108">
        <f t="shared" ref="P49:AN49" si="15">P17-P16-P10-P3</f>
        <v>0</v>
      </c>
      <c r="Q49" s="108">
        <f t="shared" si="15"/>
        <v>0</v>
      </c>
      <c r="R49" s="108">
        <f t="shared" si="15"/>
        <v>0</v>
      </c>
      <c r="S49" s="108"/>
      <c r="T49" s="108">
        <f t="shared" si="15"/>
        <v>0</v>
      </c>
      <c r="U49" s="108">
        <f t="shared" si="15"/>
        <v>0</v>
      </c>
      <c r="V49" s="108">
        <f t="shared" si="15"/>
        <v>0</v>
      </c>
      <c r="W49" s="108">
        <f t="shared" si="15"/>
        <v>0</v>
      </c>
      <c r="X49" s="108">
        <f t="shared" si="15"/>
        <v>0</v>
      </c>
      <c r="Y49" s="108">
        <f t="shared" si="15"/>
        <v>0</v>
      </c>
      <c r="Z49" s="108">
        <f t="shared" si="15"/>
        <v>0</v>
      </c>
      <c r="AA49" s="108">
        <f t="shared" si="15"/>
        <v>0</v>
      </c>
      <c r="AB49" s="108">
        <f t="shared" si="15"/>
        <v>0</v>
      </c>
      <c r="AC49" s="108">
        <f t="shared" si="15"/>
        <v>0</v>
      </c>
      <c r="AD49" s="108">
        <f t="shared" si="15"/>
        <v>0</v>
      </c>
      <c r="AE49" s="108">
        <f t="shared" si="15"/>
        <v>0</v>
      </c>
      <c r="AF49" s="108">
        <f t="shared" si="15"/>
        <v>0</v>
      </c>
      <c r="AG49" s="108">
        <f t="shared" si="15"/>
        <v>0</v>
      </c>
      <c r="AH49" s="108">
        <f t="shared" si="15"/>
        <v>0</v>
      </c>
      <c r="AI49" s="108">
        <f t="shared" si="15"/>
        <v>0</v>
      </c>
      <c r="AJ49" s="108">
        <f t="shared" si="15"/>
        <v>0</v>
      </c>
      <c r="AK49" s="108">
        <f t="shared" si="15"/>
        <v>0</v>
      </c>
      <c r="AL49" s="108">
        <f t="shared" si="15"/>
        <v>0</v>
      </c>
      <c r="AM49" s="108"/>
      <c r="AN49" s="108">
        <f t="shared" si="15"/>
        <v>0</v>
      </c>
      <c r="AO49" s="108"/>
      <c r="AP49" s="108"/>
    </row>
    <row r="50" spans="4:42" ht="14.25">
      <c r="D50" s="108"/>
      <c r="E50" s="108">
        <f t="shared" ref="E50:O50" si="16">E19-E18-E17</f>
        <v>0</v>
      </c>
      <c r="F50" s="108">
        <f t="shared" si="16"/>
        <v>0</v>
      </c>
      <c r="G50" s="108">
        <f t="shared" si="16"/>
        <v>0</v>
      </c>
      <c r="H50" s="108">
        <f t="shared" si="16"/>
        <v>0</v>
      </c>
      <c r="I50" s="108">
        <f t="shared" si="16"/>
        <v>0</v>
      </c>
      <c r="J50" s="108">
        <f t="shared" si="16"/>
        <v>0</v>
      </c>
      <c r="K50" s="108">
        <f t="shared" si="16"/>
        <v>0</v>
      </c>
      <c r="L50" s="108">
        <f t="shared" si="16"/>
        <v>0</v>
      </c>
      <c r="M50" s="108">
        <f t="shared" si="16"/>
        <v>0</v>
      </c>
      <c r="N50" s="108">
        <f t="shared" si="16"/>
        <v>0</v>
      </c>
      <c r="O50" s="108">
        <f t="shared" si="16"/>
        <v>0</v>
      </c>
      <c r="P50" s="108">
        <f t="shared" ref="P50:AN50" si="17">P19-P18-P17</f>
        <v>0</v>
      </c>
      <c r="Q50" s="108">
        <f t="shared" si="17"/>
        <v>0</v>
      </c>
      <c r="R50" s="108">
        <f t="shared" si="17"/>
        <v>0</v>
      </c>
      <c r="S50" s="108"/>
      <c r="T50" s="108">
        <f t="shared" si="17"/>
        <v>0</v>
      </c>
      <c r="U50" s="108">
        <f t="shared" si="17"/>
        <v>0</v>
      </c>
      <c r="V50" s="108">
        <f t="shared" si="17"/>
        <v>0</v>
      </c>
      <c r="W50" s="108">
        <f t="shared" si="17"/>
        <v>0</v>
      </c>
      <c r="X50" s="108">
        <f t="shared" si="17"/>
        <v>0</v>
      </c>
      <c r="Y50" s="108">
        <f t="shared" si="17"/>
        <v>0</v>
      </c>
      <c r="Z50" s="108">
        <f t="shared" si="17"/>
        <v>0</v>
      </c>
      <c r="AA50" s="108">
        <f t="shared" si="17"/>
        <v>0</v>
      </c>
      <c r="AB50" s="108">
        <f t="shared" si="17"/>
        <v>0</v>
      </c>
      <c r="AC50" s="108">
        <f t="shared" si="17"/>
        <v>0</v>
      </c>
      <c r="AD50" s="108">
        <f t="shared" si="17"/>
        <v>0</v>
      </c>
      <c r="AE50" s="108">
        <f t="shared" si="17"/>
        <v>0</v>
      </c>
      <c r="AF50" s="108">
        <f t="shared" si="17"/>
        <v>0</v>
      </c>
      <c r="AG50" s="108">
        <f t="shared" si="17"/>
        <v>0</v>
      </c>
      <c r="AH50" s="108">
        <f t="shared" si="17"/>
        <v>0</v>
      </c>
      <c r="AI50" s="108">
        <f t="shared" si="17"/>
        <v>0</v>
      </c>
      <c r="AJ50" s="108">
        <f t="shared" si="17"/>
        <v>0</v>
      </c>
      <c r="AK50" s="108">
        <f t="shared" si="17"/>
        <v>0</v>
      </c>
      <c r="AL50" s="108">
        <f t="shared" si="17"/>
        <v>0</v>
      </c>
      <c r="AM50" s="108"/>
      <c r="AN50" s="108">
        <f t="shared" si="17"/>
        <v>0</v>
      </c>
      <c r="AO50" s="108"/>
      <c r="AP50" s="108"/>
    </row>
    <row r="51" spans="4:42">
      <c r="D51" s="1"/>
      <c r="E51" s="1">
        <f t="shared" ref="E51:O51" si="18">E21-E20-E19</f>
        <v>0</v>
      </c>
      <c r="F51" s="1">
        <f t="shared" si="18"/>
        <v>0</v>
      </c>
      <c r="G51" s="1">
        <f t="shared" si="18"/>
        <v>0</v>
      </c>
      <c r="H51" s="1">
        <f t="shared" si="18"/>
        <v>0</v>
      </c>
      <c r="I51" s="1">
        <f t="shared" si="18"/>
        <v>0</v>
      </c>
      <c r="J51" s="1">
        <f t="shared" si="18"/>
        <v>0</v>
      </c>
      <c r="K51" s="1">
        <f t="shared" si="18"/>
        <v>0</v>
      </c>
      <c r="L51" s="1">
        <f t="shared" si="18"/>
        <v>0</v>
      </c>
      <c r="M51" s="1">
        <f t="shared" si="18"/>
        <v>0</v>
      </c>
      <c r="N51" s="1">
        <f t="shared" si="18"/>
        <v>0</v>
      </c>
      <c r="O51" s="1">
        <f t="shared" si="18"/>
        <v>0</v>
      </c>
      <c r="P51" s="1">
        <f t="shared" ref="P51:AN51" si="19">P21-P20-P19</f>
        <v>0</v>
      </c>
      <c r="Q51" s="1">
        <f t="shared" si="19"/>
        <v>0</v>
      </c>
      <c r="R51" s="1">
        <f t="shared" si="19"/>
        <v>0</v>
      </c>
      <c r="S51" s="1"/>
      <c r="T51" s="1">
        <f t="shared" si="19"/>
        <v>0</v>
      </c>
      <c r="U51" s="1">
        <f t="shared" si="19"/>
        <v>0</v>
      </c>
      <c r="V51" s="1">
        <f t="shared" si="19"/>
        <v>0</v>
      </c>
      <c r="W51" s="1">
        <f t="shared" si="19"/>
        <v>0</v>
      </c>
      <c r="X51" s="1">
        <f t="shared" si="19"/>
        <v>0</v>
      </c>
      <c r="Y51" s="1">
        <f t="shared" si="19"/>
        <v>0</v>
      </c>
      <c r="Z51" s="1">
        <f t="shared" si="19"/>
        <v>0</v>
      </c>
      <c r="AA51" s="1">
        <f t="shared" si="19"/>
        <v>0</v>
      </c>
      <c r="AB51" s="1">
        <f t="shared" si="19"/>
        <v>0</v>
      </c>
      <c r="AC51" s="1">
        <f t="shared" si="19"/>
        <v>0</v>
      </c>
      <c r="AD51" s="1">
        <f t="shared" si="19"/>
        <v>0</v>
      </c>
      <c r="AE51" s="1">
        <f t="shared" si="19"/>
        <v>0</v>
      </c>
      <c r="AF51" s="1">
        <f t="shared" si="19"/>
        <v>0</v>
      </c>
      <c r="AG51" s="1">
        <f t="shared" si="19"/>
        <v>0</v>
      </c>
      <c r="AH51" s="1">
        <f t="shared" si="19"/>
        <v>0</v>
      </c>
      <c r="AI51" s="1">
        <f t="shared" si="19"/>
        <v>0</v>
      </c>
      <c r="AJ51" s="1">
        <f t="shared" si="19"/>
        <v>0</v>
      </c>
      <c r="AK51" s="1">
        <f t="shared" si="19"/>
        <v>0</v>
      </c>
      <c r="AL51" s="1">
        <f t="shared" si="19"/>
        <v>0</v>
      </c>
      <c r="AM51" s="1"/>
      <c r="AN51" s="1">
        <f t="shared" si="19"/>
        <v>0</v>
      </c>
      <c r="AO51" s="1"/>
      <c r="AP51" s="1"/>
    </row>
    <row r="52" spans="4:42">
      <c r="D52" s="1"/>
      <c r="E52" s="1">
        <f t="shared" ref="E52:O52" si="20">E34-SUM(E30,E29,E22)</f>
        <v>0</v>
      </c>
      <c r="F52" s="1">
        <f t="shared" si="20"/>
        <v>0</v>
      </c>
      <c r="G52" s="1">
        <f t="shared" si="20"/>
        <v>0</v>
      </c>
      <c r="H52" s="1">
        <f t="shared" si="20"/>
        <v>0</v>
      </c>
      <c r="I52" s="1">
        <f t="shared" si="20"/>
        <v>0</v>
      </c>
      <c r="J52" s="1">
        <f t="shared" si="20"/>
        <v>0</v>
      </c>
      <c r="K52" s="1">
        <f t="shared" si="20"/>
        <v>0</v>
      </c>
      <c r="L52" s="1">
        <f t="shared" si="20"/>
        <v>0</v>
      </c>
      <c r="M52" s="1">
        <f t="shared" si="20"/>
        <v>0</v>
      </c>
      <c r="N52" s="1">
        <f t="shared" si="20"/>
        <v>0</v>
      </c>
      <c r="O52" s="1">
        <f t="shared" si="20"/>
        <v>0</v>
      </c>
      <c r="P52" s="1">
        <f t="shared" ref="P52:AN52" si="21">P34-SUM(P30,P29,P22)</f>
        <v>0</v>
      </c>
      <c r="Q52" s="1">
        <f t="shared" si="21"/>
        <v>0</v>
      </c>
      <c r="R52" s="1">
        <f t="shared" si="21"/>
        <v>0</v>
      </c>
      <c r="S52" s="1"/>
      <c r="T52" s="1">
        <f t="shared" si="21"/>
        <v>0</v>
      </c>
      <c r="U52" s="1">
        <f t="shared" si="21"/>
        <v>0</v>
      </c>
      <c r="V52" s="1">
        <f t="shared" si="21"/>
        <v>0</v>
      </c>
      <c r="W52" s="1">
        <f t="shared" si="21"/>
        <v>0</v>
      </c>
      <c r="X52" s="1">
        <f t="shared" si="21"/>
        <v>0</v>
      </c>
      <c r="Y52" s="1">
        <f t="shared" si="21"/>
        <v>0</v>
      </c>
      <c r="Z52" s="1">
        <f t="shared" si="21"/>
        <v>0</v>
      </c>
      <c r="AA52" s="1">
        <f t="shared" si="21"/>
        <v>0</v>
      </c>
      <c r="AB52" s="1">
        <f t="shared" si="21"/>
        <v>0</v>
      </c>
      <c r="AC52" s="1">
        <f t="shared" si="21"/>
        <v>0</v>
      </c>
      <c r="AD52" s="1">
        <f t="shared" si="21"/>
        <v>0</v>
      </c>
      <c r="AE52" s="1">
        <f t="shared" si="21"/>
        <v>0</v>
      </c>
      <c r="AF52" s="1">
        <f t="shared" si="21"/>
        <v>0</v>
      </c>
      <c r="AG52" s="1">
        <f t="shared" si="21"/>
        <v>0</v>
      </c>
      <c r="AH52" s="1">
        <f t="shared" si="21"/>
        <v>0</v>
      </c>
      <c r="AI52" s="1">
        <f t="shared" si="21"/>
        <v>0</v>
      </c>
      <c r="AJ52" s="1">
        <f t="shared" si="21"/>
        <v>0</v>
      </c>
      <c r="AK52" s="1">
        <f t="shared" si="21"/>
        <v>0</v>
      </c>
      <c r="AL52" s="1">
        <f t="shared" si="21"/>
        <v>0</v>
      </c>
      <c r="AM52" s="1"/>
      <c r="AN52" s="1">
        <f t="shared" si="21"/>
        <v>0</v>
      </c>
      <c r="AO52" s="1"/>
      <c r="AP52" s="1"/>
    </row>
    <row r="53" spans="4:42">
      <c r="D53" s="1"/>
      <c r="E53" s="1">
        <f t="shared" ref="E53:O53" si="22">E22-SUM(E23,E26,E27,E28)</f>
        <v>0</v>
      </c>
      <c r="F53" s="1">
        <f t="shared" si="22"/>
        <v>0</v>
      </c>
      <c r="G53" s="1">
        <f t="shared" si="22"/>
        <v>0</v>
      </c>
      <c r="H53" s="1">
        <f t="shared" si="22"/>
        <v>0</v>
      </c>
      <c r="I53" s="1">
        <f t="shared" si="22"/>
        <v>0</v>
      </c>
      <c r="J53" s="1">
        <f t="shared" si="22"/>
        <v>0</v>
      </c>
      <c r="K53" s="1">
        <f t="shared" si="22"/>
        <v>0</v>
      </c>
      <c r="L53" s="1">
        <f t="shared" si="22"/>
        <v>0</v>
      </c>
      <c r="M53" s="1">
        <f t="shared" si="22"/>
        <v>0</v>
      </c>
      <c r="N53" s="1">
        <f t="shared" si="22"/>
        <v>0</v>
      </c>
      <c r="O53" s="1">
        <f t="shared" si="22"/>
        <v>0</v>
      </c>
      <c r="P53" s="1">
        <f t="shared" ref="P53:AN53" si="23">P22-SUM(P23,P26,P27,P28)</f>
        <v>0</v>
      </c>
      <c r="Q53" s="1">
        <f t="shared" si="23"/>
        <v>0</v>
      </c>
      <c r="R53" s="1">
        <f t="shared" si="23"/>
        <v>0</v>
      </c>
      <c r="S53" s="1"/>
      <c r="T53" s="1">
        <f t="shared" si="23"/>
        <v>0</v>
      </c>
      <c r="U53" s="1">
        <f t="shared" si="23"/>
        <v>0</v>
      </c>
      <c r="V53" s="1">
        <f t="shared" si="23"/>
        <v>0</v>
      </c>
      <c r="W53" s="1">
        <f t="shared" si="23"/>
        <v>0</v>
      </c>
      <c r="X53" s="1">
        <f t="shared" si="23"/>
        <v>0</v>
      </c>
      <c r="Y53" s="1">
        <f t="shared" si="23"/>
        <v>0</v>
      </c>
      <c r="Z53" s="1">
        <f t="shared" si="23"/>
        <v>0</v>
      </c>
      <c r="AA53" s="1">
        <f t="shared" si="23"/>
        <v>0</v>
      </c>
      <c r="AB53" s="1">
        <f t="shared" si="23"/>
        <v>0</v>
      </c>
      <c r="AC53" s="1">
        <f t="shared" si="23"/>
        <v>0</v>
      </c>
      <c r="AD53" s="1">
        <f t="shared" si="23"/>
        <v>0</v>
      </c>
      <c r="AE53" s="1">
        <f t="shared" si="23"/>
        <v>0</v>
      </c>
      <c r="AF53" s="1">
        <f t="shared" si="23"/>
        <v>0</v>
      </c>
      <c r="AG53" s="1">
        <f t="shared" si="23"/>
        <v>0</v>
      </c>
      <c r="AH53" s="1">
        <f t="shared" si="23"/>
        <v>0</v>
      </c>
      <c r="AI53" s="1">
        <f t="shared" si="23"/>
        <v>0</v>
      </c>
      <c r="AJ53" s="1">
        <f t="shared" si="23"/>
        <v>0</v>
      </c>
      <c r="AK53" s="1">
        <f t="shared" si="23"/>
        <v>0</v>
      </c>
      <c r="AL53" s="1">
        <f t="shared" si="23"/>
        <v>0</v>
      </c>
      <c r="AM53" s="1"/>
      <c r="AN53" s="1">
        <f t="shared" si="23"/>
        <v>0</v>
      </c>
      <c r="AO53" s="1"/>
      <c r="AP53" s="1"/>
    </row>
    <row r="54" spans="4:42">
      <c r="D54" s="105"/>
      <c r="E54" s="105" t="e">
        <f t="shared" ref="E54:O54" si="24">E30-SUM(E31:E33)</f>
        <v>#VALUE!</v>
      </c>
      <c r="F54" s="105" t="e">
        <f t="shared" si="24"/>
        <v>#VALUE!</v>
      </c>
      <c r="G54" s="105" t="e">
        <f t="shared" si="24"/>
        <v>#VALUE!</v>
      </c>
      <c r="H54" s="105" t="e">
        <f t="shared" si="24"/>
        <v>#VALUE!</v>
      </c>
      <c r="I54" s="105" t="e">
        <f t="shared" si="24"/>
        <v>#VALUE!</v>
      </c>
      <c r="J54" s="105" t="e">
        <f t="shared" si="24"/>
        <v>#VALUE!</v>
      </c>
      <c r="K54" s="105" t="e">
        <f t="shared" si="24"/>
        <v>#VALUE!</v>
      </c>
      <c r="L54" s="105">
        <f t="shared" si="24"/>
        <v>0</v>
      </c>
      <c r="M54" s="105">
        <f t="shared" si="24"/>
        <v>0</v>
      </c>
      <c r="N54" s="105">
        <f t="shared" si="24"/>
        <v>0</v>
      </c>
      <c r="O54" s="105">
        <f t="shared" si="24"/>
        <v>0</v>
      </c>
      <c r="P54" s="105">
        <f t="shared" ref="P54:AN54" si="25">P30-SUM(P31:P33)</f>
        <v>0</v>
      </c>
      <c r="Q54" s="105">
        <f t="shared" si="25"/>
        <v>0</v>
      </c>
      <c r="R54" s="105">
        <f t="shared" si="25"/>
        <v>0</v>
      </c>
      <c r="S54" s="105"/>
      <c r="T54" s="105">
        <f t="shared" si="25"/>
        <v>0</v>
      </c>
      <c r="U54" s="105">
        <f t="shared" si="25"/>
        <v>0</v>
      </c>
      <c r="V54" s="105">
        <f t="shared" si="25"/>
        <v>0</v>
      </c>
      <c r="W54" s="105">
        <f t="shared" si="25"/>
        <v>0</v>
      </c>
      <c r="X54" s="105">
        <f t="shared" si="25"/>
        <v>0</v>
      </c>
      <c r="Y54" s="105">
        <f t="shared" si="25"/>
        <v>0</v>
      </c>
      <c r="Z54" s="105">
        <f t="shared" si="25"/>
        <v>0</v>
      </c>
      <c r="AA54" s="105">
        <f t="shared" si="25"/>
        <v>0</v>
      </c>
      <c r="AB54" s="105">
        <f t="shared" si="25"/>
        <v>0</v>
      </c>
      <c r="AC54" s="105">
        <f t="shared" si="25"/>
        <v>0</v>
      </c>
      <c r="AD54" s="105">
        <f t="shared" si="25"/>
        <v>0</v>
      </c>
      <c r="AE54" s="105">
        <f t="shared" si="25"/>
        <v>0</v>
      </c>
      <c r="AF54" s="105">
        <f t="shared" si="25"/>
        <v>0</v>
      </c>
      <c r="AG54" s="105">
        <f t="shared" si="25"/>
        <v>0</v>
      </c>
      <c r="AH54" s="105">
        <f t="shared" si="25"/>
        <v>0</v>
      </c>
      <c r="AI54" s="105">
        <f t="shared" si="25"/>
        <v>0</v>
      </c>
      <c r="AJ54" s="105">
        <f t="shared" si="25"/>
        <v>0</v>
      </c>
      <c r="AK54" s="105">
        <f t="shared" si="25"/>
        <v>0</v>
      </c>
      <c r="AL54" s="105">
        <f t="shared" si="25"/>
        <v>0</v>
      </c>
      <c r="AM54" s="105"/>
      <c r="AN54" s="105">
        <f t="shared" si="25"/>
        <v>0</v>
      </c>
      <c r="AO54" s="105"/>
      <c r="AP54" s="105"/>
    </row>
    <row r="55" spans="4:42">
      <c r="D55" s="105"/>
      <c r="E55" s="105">
        <f t="shared" ref="E55:O55" si="26">E17-E34-E35</f>
        <v>0</v>
      </c>
      <c r="F55" s="105">
        <f t="shared" si="26"/>
        <v>0</v>
      </c>
      <c r="G55" s="105">
        <f t="shared" si="26"/>
        <v>0</v>
      </c>
      <c r="H55" s="105">
        <f t="shared" si="26"/>
        <v>0</v>
      </c>
      <c r="I55" s="105">
        <f t="shared" si="26"/>
        <v>0</v>
      </c>
      <c r="J55" s="105">
        <f t="shared" si="26"/>
        <v>0</v>
      </c>
      <c r="K55" s="105">
        <f t="shared" si="26"/>
        <v>0</v>
      </c>
      <c r="L55" s="105">
        <f t="shared" si="26"/>
        <v>0</v>
      </c>
      <c r="M55" s="105">
        <f t="shared" si="26"/>
        <v>0</v>
      </c>
      <c r="N55" s="105">
        <f t="shared" si="26"/>
        <v>0</v>
      </c>
      <c r="O55" s="105">
        <f t="shared" si="26"/>
        <v>0</v>
      </c>
      <c r="P55" s="105">
        <f t="shared" ref="P55:AN55" si="27">P17-P34-P35</f>
        <v>0</v>
      </c>
      <c r="Q55" s="105">
        <f t="shared" si="27"/>
        <v>0</v>
      </c>
      <c r="R55" s="105">
        <f t="shared" si="27"/>
        <v>0</v>
      </c>
      <c r="S55" s="105"/>
      <c r="T55" s="105">
        <f t="shared" si="27"/>
        <v>0</v>
      </c>
      <c r="U55" s="105">
        <f t="shared" si="27"/>
        <v>0</v>
      </c>
      <c r="V55" s="105">
        <f t="shared" si="27"/>
        <v>0</v>
      </c>
      <c r="W55" s="105">
        <f t="shared" si="27"/>
        <v>0</v>
      </c>
      <c r="X55" s="105">
        <f t="shared" si="27"/>
        <v>0</v>
      </c>
      <c r="Y55" s="105">
        <f t="shared" si="27"/>
        <v>0</v>
      </c>
      <c r="Z55" s="105">
        <f t="shared" si="27"/>
        <v>0</v>
      </c>
      <c r="AA55" s="105">
        <f t="shared" si="27"/>
        <v>0</v>
      </c>
      <c r="AB55" s="105">
        <f t="shared" si="27"/>
        <v>0</v>
      </c>
      <c r="AC55" s="105">
        <f t="shared" si="27"/>
        <v>0</v>
      </c>
      <c r="AD55" s="105">
        <f t="shared" si="27"/>
        <v>0</v>
      </c>
      <c r="AE55" s="105">
        <f t="shared" si="27"/>
        <v>0</v>
      </c>
      <c r="AF55" s="105">
        <f t="shared" si="27"/>
        <v>0</v>
      </c>
      <c r="AG55" s="105">
        <f t="shared" si="27"/>
        <v>0</v>
      </c>
      <c r="AH55" s="105">
        <f t="shared" si="27"/>
        <v>0</v>
      </c>
      <c r="AI55" s="105">
        <f t="shared" si="27"/>
        <v>0</v>
      </c>
      <c r="AJ55" s="105">
        <f t="shared" si="27"/>
        <v>0</v>
      </c>
      <c r="AK55" s="105">
        <f t="shared" si="27"/>
        <v>0</v>
      </c>
      <c r="AL55" s="105">
        <f t="shared" si="27"/>
        <v>0</v>
      </c>
      <c r="AM55" s="105"/>
      <c r="AN55" s="105">
        <f t="shared" si="27"/>
        <v>0</v>
      </c>
      <c r="AO55" s="105"/>
      <c r="AP55" s="105"/>
    </row>
    <row r="56" spans="4:42">
      <c r="E56" s="107">
        <f t="shared" ref="E56:O56" si="28">E19-E34-E36</f>
        <v>0</v>
      </c>
      <c r="F56" s="107">
        <f t="shared" si="28"/>
        <v>0</v>
      </c>
      <c r="G56" s="107">
        <f t="shared" si="28"/>
        <v>0</v>
      </c>
      <c r="H56" s="107">
        <f t="shared" si="28"/>
        <v>0</v>
      </c>
      <c r="I56" s="107">
        <f t="shared" si="28"/>
        <v>0</v>
      </c>
      <c r="J56" s="107">
        <f t="shared" si="28"/>
        <v>0</v>
      </c>
      <c r="K56" s="107">
        <f t="shared" si="28"/>
        <v>0</v>
      </c>
      <c r="L56" s="107">
        <f t="shared" si="28"/>
        <v>0</v>
      </c>
      <c r="M56" s="107">
        <f t="shared" si="28"/>
        <v>0</v>
      </c>
      <c r="N56" s="107">
        <f t="shared" si="28"/>
        <v>0</v>
      </c>
      <c r="O56" s="105">
        <f t="shared" si="28"/>
        <v>0</v>
      </c>
      <c r="P56" s="105">
        <f t="shared" ref="P56:AN56" si="29">P19-P34-P36</f>
        <v>0</v>
      </c>
      <c r="Q56" s="105">
        <f t="shared" si="29"/>
        <v>0</v>
      </c>
      <c r="R56" s="105">
        <f t="shared" si="29"/>
        <v>0</v>
      </c>
      <c r="S56" s="105"/>
      <c r="T56" s="105">
        <f t="shared" si="29"/>
        <v>0</v>
      </c>
      <c r="U56" s="105">
        <f t="shared" si="29"/>
        <v>0</v>
      </c>
      <c r="V56" s="105">
        <f t="shared" si="29"/>
        <v>0</v>
      </c>
      <c r="W56" s="105">
        <f t="shared" si="29"/>
        <v>0</v>
      </c>
      <c r="X56" s="105">
        <f t="shared" si="29"/>
        <v>0</v>
      </c>
      <c r="Y56" s="105">
        <f t="shared" si="29"/>
        <v>0</v>
      </c>
      <c r="Z56" s="105">
        <f t="shared" si="29"/>
        <v>0</v>
      </c>
      <c r="AA56" s="105">
        <f t="shared" si="29"/>
        <v>0</v>
      </c>
      <c r="AB56" s="105">
        <f t="shared" si="29"/>
        <v>0</v>
      </c>
      <c r="AC56" s="105">
        <f t="shared" si="29"/>
        <v>0</v>
      </c>
      <c r="AD56" s="105">
        <f t="shared" si="29"/>
        <v>0</v>
      </c>
      <c r="AE56" s="105">
        <f t="shared" si="29"/>
        <v>0</v>
      </c>
      <c r="AF56" s="105">
        <f t="shared" si="29"/>
        <v>0</v>
      </c>
      <c r="AG56" s="105">
        <f t="shared" si="29"/>
        <v>0</v>
      </c>
      <c r="AH56" s="105">
        <f t="shared" si="29"/>
        <v>0</v>
      </c>
      <c r="AI56" s="105">
        <f t="shared" si="29"/>
        <v>0</v>
      </c>
      <c r="AJ56" s="105">
        <f t="shared" si="29"/>
        <v>0</v>
      </c>
      <c r="AK56" s="105">
        <f t="shared" si="29"/>
        <v>0</v>
      </c>
      <c r="AL56" s="105">
        <f t="shared" si="29"/>
        <v>0</v>
      </c>
      <c r="AM56" s="105"/>
      <c r="AN56" s="105">
        <f t="shared" si="29"/>
        <v>0</v>
      </c>
      <c r="AO56" s="105"/>
      <c r="AP56" s="105"/>
    </row>
    <row r="57" spans="4:42">
      <c r="E57" s="107">
        <f t="shared" ref="E57:O57" si="30">E21-E34-E37</f>
        <v>0</v>
      </c>
      <c r="F57" s="107">
        <f t="shared" si="30"/>
        <v>0</v>
      </c>
      <c r="G57" s="107">
        <f t="shared" si="30"/>
        <v>0</v>
      </c>
      <c r="H57" s="107">
        <f t="shared" si="30"/>
        <v>0</v>
      </c>
      <c r="I57" s="107">
        <f t="shared" si="30"/>
        <v>0</v>
      </c>
      <c r="J57" s="107">
        <f t="shared" si="30"/>
        <v>0</v>
      </c>
      <c r="K57" s="107">
        <f t="shared" si="30"/>
        <v>0</v>
      </c>
      <c r="L57" s="107">
        <f t="shared" si="30"/>
        <v>0</v>
      </c>
      <c r="M57" s="107">
        <f t="shared" si="30"/>
        <v>0</v>
      </c>
      <c r="N57" s="107">
        <f t="shared" si="30"/>
        <v>0</v>
      </c>
      <c r="O57" s="105">
        <f t="shared" si="30"/>
        <v>0</v>
      </c>
      <c r="P57" s="105">
        <f t="shared" ref="P57:AN57" si="31">P21-P34-P37</f>
        <v>0</v>
      </c>
      <c r="Q57" s="105">
        <f t="shared" si="31"/>
        <v>0</v>
      </c>
      <c r="R57" s="105">
        <f t="shared" si="31"/>
        <v>0</v>
      </c>
      <c r="S57" s="105"/>
      <c r="T57" s="105">
        <f t="shared" si="31"/>
        <v>0</v>
      </c>
      <c r="U57" s="105">
        <f t="shared" si="31"/>
        <v>0</v>
      </c>
      <c r="V57" s="105">
        <f t="shared" si="31"/>
        <v>0</v>
      </c>
      <c r="W57" s="105">
        <f t="shared" si="31"/>
        <v>0</v>
      </c>
      <c r="X57" s="105">
        <f t="shared" si="31"/>
        <v>0</v>
      </c>
      <c r="Y57" s="105">
        <f t="shared" si="31"/>
        <v>0</v>
      </c>
      <c r="Z57" s="105">
        <f t="shared" si="31"/>
        <v>0</v>
      </c>
      <c r="AA57" s="105">
        <f t="shared" si="31"/>
        <v>0</v>
      </c>
      <c r="AB57" s="105">
        <f t="shared" si="31"/>
        <v>0</v>
      </c>
      <c r="AC57" s="105">
        <f t="shared" si="31"/>
        <v>0</v>
      </c>
      <c r="AD57" s="105">
        <f t="shared" si="31"/>
        <v>0</v>
      </c>
      <c r="AE57" s="105">
        <f t="shared" si="31"/>
        <v>0</v>
      </c>
      <c r="AF57" s="105">
        <f t="shared" si="31"/>
        <v>0</v>
      </c>
      <c r="AG57" s="105">
        <f t="shared" si="31"/>
        <v>0</v>
      </c>
      <c r="AH57" s="105">
        <f t="shared" si="31"/>
        <v>0</v>
      </c>
      <c r="AI57" s="105">
        <f t="shared" si="31"/>
        <v>0</v>
      </c>
      <c r="AJ57" s="105">
        <f t="shared" si="31"/>
        <v>0</v>
      </c>
      <c r="AK57" s="105">
        <f t="shared" si="31"/>
        <v>0</v>
      </c>
      <c r="AL57" s="105">
        <f t="shared" si="31"/>
        <v>0</v>
      </c>
      <c r="AM57" s="105"/>
      <c r="AN57" s="105">
        <f t="shared" si="31"/>
        <v>0</v>
      </c>
      <c r="AO57" s="105"/>
      <c r="AP57" s="105"/>
    </row>
    <row r="58" spans="4:42">
      <c r="E58" s="107">
        <f t="shared" ref="E58:O58" si="32">E39-SUM(E40:E42)</f>
        <v>6613.0399041104483</v>
      </c>
      <c r="F58" s="107">
        <f t="shared" si="32"/>
        <v>6508.6503538612396</v>
      </c>
      <c r="G58" s="107">
        <f t="shared" si="32"/>
        <v>6384.1212911657212</v>
      </c>
      <c r="H58" s="107">
        <f t="shared" si="32"/>
        <v>6355.865407275759</v>
      </c>
      <c r="I58" s="107">
        <f t="shared" si="32"/>
        <v>6599.6058966792034</v>
      </c>
      <c r="J58" s="107">
        <f t="shared" si="32"/>
        <v>6593.2066667274566</v>
      </c>
      <c r="K58" s="107">
        <f t="shared" si="32"/>
        <v>6383.6445305986208</v>
      </c>
      <c r="L58" s="107">
        <f t="shared" si="32"/>
        <v>6283.6255719181909</v>
      </c>
      <c r="M58" s="107">
        <f t="shared" si="32"/>
        <v>6409.9641759181923</v>
      </c>
      <c r="N58" s="107">
        <f t="shared" si="32"/>
        <v>6327.9422759181944</v>
      </c>
      <c r="O58" s="105">
        <f t="shared" si="32"/>
        <v>0</v>
      </c>
      <c r="P58" s="105">
        <f t="shared" ref="P58:AN58" si="33">P39-SUM(P40:P42)</f>
        <v>0</v>
      </c>
      <c r="Q58" s="105">
        <f t="shared" si="33"/>
        <v>0</v>
      </c>
      <c r="R58" s="105">
        <f t="shared" si="33"/>
        <v>0</v>
      </c>
      <c r="S58" s="105"/>
      <c r="T58" s="105">
        <f t="shared" si="33"/>
        <v>0</v>
      </c>
      <c r="U58" s="105">
        <f t="shared" si="33"/>
        <v>0</v>
      </c>
      <c r="V58" s="105">
        <f t="shared" si="33"/>
        <v>0</v>
      </c>
      <c r="W58" s="105">
        <f t="shared" si="33"/>
        <v>0</v>
      </c>
      <c r="X58" s="105">
        <f t="shared" si="33"/>
        <v>0</v>
      </c>
      <c r="Y58" s="105">
        <f t="shared" si="33"/>
        <v>0</v>
      </c>
      <c r="Z58" s="105">
        <f t="shared" si="33"/>
        <v>0</v>
      </c>
      <c r="AA58" s="105">
        <f t="shared" si="33"/>
        <v>0</v>
      </c>
      <c r="AB58" s="105">
        <f t="shared" si="33"/>
        <v>0</v>
      </c>
      <c r="AC58" s="105">
        <f t="shared" si="33"/>
        <v>0</v>
      </c>
      <c r="AD58" s="105">
        <f t="shared" si="33"/>
        <v>0</v>
      </c>
      <c r="AE58" s="105">
        <f t="shared" si="33"/>
        <v>0</v>
      </c>
      <c r="AF58" s="105">
        <f t="shared" si="33"/>
        <v>0</v>
      </c>
      <c r="AG58" s="105">
        <f t="shared" si="33"/>
        <v>0</v>
      </c>
      <c r="AH58" s="105">
        <f t="shared" si="33"/>
        <v>0</v>
      </c>
      <c r="AI58" s="105">
        <f t="shared" si="33"/>
        <v>0</v>
      </c>
      <c r="AJ58" s="105">
        <f t="shared" si="33"/>
        <v>0</v>
      </c>
      <c r="AK58" s="105">
        <f t="shared" si="33"/>
        <v>0</v>
      </c>
      <c r="AL58" s="105">
        <f t="shared" si="33"/>
        <v>0</v>
      </c>
      <c r="AM58" s="105"/>
      <c r="AN58" s="105">
        <f t="shared" si="33"/>
        <v>0</v>
      </c>
      <c r="AO58" s="105"/>
      <c r="AP58" s="105"/>
    </row>
    <row r="59" spans="4:42">
      <c r="O59" s="105">
        <f>N39+O37+O38-O39</f>
        <v>0</v>
      </c>
      <c r="P59" s="105">
        <f t="shared" ref="P59:AN59" si="34">O39+P37+P38-P39</f>
        <v>0</v>
      </c>
      <c r="Q59" s="105">
        <f t="shared" si="34"/>
        <v>0</v>
      </c>
      <c r="R59" s="105">
        <f t="shared" si="34"/>
        <v>0</v>
      </c>
      <c r="S59" s="105"/>
      <c r="T59" s="105">
        <f t="shared" si="34"/>
        <v>0</v>
      </c>
      <c r="U59" s="105">
        <f t="shared" si="34"/>
        <v>0</v>
      </c>
      <c r="V59" s="105">
        <f t="shared" si="34"/>
        <v>0</v>
      </c>
      <c r="W59" s="105">
        <f t="shared" si="34"/>
        <v>0</v>
      </c>
      <c r="X59" s="105">
        <f t="shared" si="34"/>
        <v>0</v>
      </c>
      <c r="Y59" s="105">
        <f t="shared" si="34"/>
        <v>0</v>
      </c>
      <c r="Z59" s="105">
        <f t="shared" si="34"/>
        <v>0</v>
      </c>
      <c r="AA59" s="105">
        <f t="shared" si="34"/>
        <v>0</v>
      </c>
      <c r="AB59" s="105">
        <f t="shared" si="34"/>
        <v>0</v>
      </c>
      <c r="AC59" s="105">
        <f t="shared" si="34"/>
        <v>0</v>
      </c>
      <c r="AD59" s="105">
        <f t="shared" si="34"/>
        <v>0</v>
      </c>
      <c r="AE59" s="105">
        <f t="shared" si="34"/>
        <v>0</v>
      </c>
      <c r="AF59" s="105">
        <f t="shared" si="34"/>
        <v>0</v>
      </c>
      <c r="AG59" s="105">
        <f t="shared" si="34"/>
        <v>0</v>
      </c>
      <c r="AH59" s="105">
        <f t="shared" si="34"/>
        <v>0</v>
      </c>
      <c r="AI59" s="105">
        <f t="shared" si="34"/>
        <v>0</v>
      </c>
      <c r="AJ59" s="105">
        <f t="shared" si="34"/>
        <v>0</v>
      </c>
      <c r="AK59" s="105">
        <f t="shared" si="34"/>
        <v>0</v>
      </c>
      <c r="AL59" s="105">
        <f t="shared" si="34"/>
        <v>0</v>
      </c>
      <c r="AM59" s="105"/>
      <c r="AN59" s="105">
        <f t="shared" si="34"/>
        <v>0</v>
      </c>
      <c r="AO59" s="105"/>
      <c r="AP59" s="105"/>
    </row>
  </sheetData>
  <phoneticPr fontId="8" type="noConversion"/>
  <pageMargins left="0.23622047244094491" right="0.23622047244094491" top="0.19685039370078741" bottom="0.19685039370078741" header="0.15748031496062992" footer="0.15748031496062992"/>
  <pageSetup paperSize="9" scale="72" fitToHeight="2" pageOrder="overThenDown" orientation="landscape" r:id="rId1"/>
  <headerFooter alignWithMargins="0">
    <oddFooter>&amp;L&amp;"Arial,Regular"&amp;10Statistique des assurances sociales suisses, OFAS, Schweizerische Sozialversicherungsstatistik, BSV&amp;R&amp;"Arial,Regular"&amp;10&amp;A, &amp;D,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KV_AMal_2.0</vt:lpstr>
      <vt:lpstr>KV_AMal_2.1</vt:lpstr>
      <vt:lpstr>KV_AMal_2.2</vt:lpstr>
      <vt:lpstr>KV_AMal_2.0!Druckbereich</vt:lpstr>
      <vt:lpstr>KV_AMal_2.1!Druckbereich</vt:lpstr>
      <vt:lpstr>KV_AMal_2.2!Druckbereich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Schüpbach</dc:creator>
  <cp:lastModifiedBy>Schüpbach Salome BSV</cp:lastModifiedBy>
  <cp:lastPrinted>2020-06-03T06:17:54Z</cp:lastPrinted>
  <dcterms:created xsi:type="dcterms:W3CDTF">2014-09-24T05:49:26Z</dcterms:created>
  <dcterms:modified xsi:type="dcterms:W3CDTF">2025-10-15T12:52:39Z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2025-04-23T13:52:18Z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cc6cdafd-adfc-4411-8bab-56357d3aaba9</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