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iv\"/>
    </mc:Choice>
  </mc:AlternateContent>
  <xr:revisionPtr revIDLastSave="0" documentId="13_ncr:1_{213DA38A-188A-47D2-9D81-AB2582C765A8}" xr6:coauthVersionLast="47" xr6:coauthVersionMax="47" xr10:uidLastSave="{00000000-0000-0000-0000-000000000000}"/>
  <bookViews>
    <workbookView xWindow="-120" yWindow="-120" windowWidth="38640" windowHeight="21120" tabRatio="665" xr2:uid="{00000000-000D-0000-FFFF-FFFF00000000}"/>
  </bookViews>
  <sheets>
    <sheet name="IV_AI_2.0" sheetId="20" r:id="rId1"/>
    <sheet name="IV_AI_2.1" sheetId="19" r:id="rId2"/>
    <sheet name="IV_AI_2.2" sheetId="18" r:id="rId3"/>
  </sheets>
  <definedNames>
    <definedName name="_GDO94" localSheetId="0">#REF!</definedName>
    <definedName name="_GDO94">#REF!</definedName>
    <definedName name="_GDP80" localSheetId="0">#REF!</definedName>
    <definedName name="_GDP80">#REF!</definedName>
    <definedName name="_GDP81" localSheetId="0">#REF!</definedName>
    <definedName name="_GDP81">#REF!</definedName>
    <definedName name="_GDP82" localSheetId="0">#REF!</definedName>
    <definedName name="_GDP82">#REF!</definedName>
    <definedName name="_GDP83" localSheetId="0">#REF!</definedName>
    <definedName name="_GDP83">#REF!</definedName>
    <definedName name="_GDP84">#REF!</definedName>
    <definedName name="_GDP85">#REF!</definedName>
    <definedName name="_GDP86">#REF!</definedName>
    <definedName name="_GDP87">#REF!</definedName>
    <definedName name="_GDP88">#REF!</definedName>
    <definedName name="_GDP89">#REF!</definedName>
    <definedName name="_GDP90">#REF!</definedName>
    <definedName name="_GDP91">#REF!</definedName>
    <definedName name="_GDP92">#REF!</definedName>
    <definedName name="_GDP93">#REF!</definedName>
    <definedName name="_Regression_Int" hidden="1">1</definedName>
    <definedName name="ACwvu.Anteile._.87_96." localSheetId="0" hidden="1">#REF!</definedName>
    <definedName name="ACwvu.Anteile._.87_96." localSheetId="1" hidden="1">#REF!</definedName>
    <definedName name="ACwvu.Anteile._.87_96." hidden="1">#REF!</definedName>
    <definedName name="ACwvu.Detail._.87_96." localSheetId="0" hidden="1">#REF!</definedName>
    <definedName name="ACwvu.Detail._.87_96." localSheetId="1" hidden="1">#REF!</definedName>
    <definedName name="ACwvu.Detail._.87_96." hidden="1">#REF!</definedName>
    <definedName name="ACwvu.Gesamtrechnung._.87_96." localSheetId="0" hidden="1">#REF!</definedName>
    <definedName name="ACwvu.Gesamtrechnung._.87_96." localSheetId="1" hidden="1">#REF!</definedName>
    <definedName name="ACwvu.Gesamtrechnung._.87_96." hidden="1">#REF!</definedName>
    <definedName name="ACwvu.Grafik._.Anteile._.1996." localSheetId="0" hidden="1">#REF!</definedName>
    <definedName name="ACwvu.Grafik._.Anteile._.1996." localSheetId="1" hidden="1">#REF!</definedName>
    <definedName name="ACwvu.Grafik._.Anteile._.1996." hidden="1">#REF!</definedName>
    <definedName name="ACwvu.Übersicht._.87_96." localSheetId="0" hidden="1">#REF!</definedName>
    <definedName name="ACwvu.Übersicht._.87_96." localSheetId="1" hidden="1">#REF!</definedName>
    <definedName name="ACwvu.Übersicht._.87_96." hidden="1">#REF!</definedName>
    <definedName name="ACwvu.Veränderungsraten._.87_96." localSheetId="0" hidden="1">#REF!</definedName>
    <definedName name="ACwvu.Veränderungsraten._.87_96." localSheetId="1" hidden="1">#REF!</definedName>
    <definedName name="ACwvu.Veränderungsraten._.87_96." hidden="1">#REF!</definedName>
    <definedName name="AHV1.1_1.3" localSheetId="0">#REF!</definedName>
    <definedName name="AHV1.1_1.3">#REF!</definedName>
    <definedName name="Arbeitsmarktmassnahmen_für_die_OECD_Statistik_Active_Labour_Market_Programmes_ALMP">#REF!</definedName>
    <definedName name="Cwvu.Anteile._.87_96." localSheetId="0" hidden="1">#REF!</definedName>
    <definedName name="Cwvu.Anteile._.87_96." localSheetId="1" hidden="1">#REF!</definedName>
    <definedName name="Cwvu.Anteile._.87_96." hidden="1">#REF!</definedName>
    <definedName name="Cwvu.Betriebsrechnung._.87_96." localSheetId="2" hidden="1">#REF!,#REF!,#REF!,#REF!,#REF!,#REF!,#REF!,#REF!,#REF!,#REF!,#REF!,#REF!,#REF!,#REF!,#REF!,#REF!,#REF!,#REF!,#REF!,#REF!</definedName>
    <definedName name="Cwvu.Betriebsrechnung._.87_96." hidden="1">#REF!,#REF!,#REF!,#REF!,#REF!,#REF!,#REF!,#REF!,#REF!,#REF!,#REF!,#REF!,#REF!,#REF!,#REF!,#REF!,#REF!,#REF!,#REF!,#REF!</definedName>
    <definedName name="Cwvu.Detail._.87_96." localSheetId="0" hidden="1">#REF!,#REF!,#REF!,#REF!,#REF!,#REF!,#REF!,#REF!,#REF!,#REF!,#REF!,#REF!,#REF!</definedName>
    <definedName name="Cwvu.Detail._.87_96." localSheetId="1" hidden="1">#REF!,#REF!,#REF!,#REF!,#REF!,#REF!,#REF!,#REF!,#REF!,#REF!,#REF!,#REF!,#REF!</definedName>
    <definedName name="Cwvu.Detail._.87_96." hidden="1">#REF!,#REF!,#REF!,#REF!,#REF!,#REF!,#REF!,#REF!,#REF!,#REF!,#REF!,#REF!,#REF!</definedName>
    <definedName name="Cwvu.Gesamtrechnung._.87_96." localSheetId="0" hidden="1">#REF!,#REF!,#REF!</definedName>
    <definedName name="Cwvu.Gesamtrechnung._.87_96." localSheetId="1" hidden="1">#REF!,#REF!,#REF!</definedName>
    <definedName name="Cwvu.Gesamtrechnung._.87_96." hidden="1">#REF!,#REF!,#REF!</definedName>
    <definedName name="Cwvu.Grafik._.Anteile._.1996." localSheetId="0" hidden="1">#REF!</definedName>
    <definedName name="Cwvu.Grafik._.Anteile._.1996." localSheetId="1" hidden="1">#REF!</definedName>
    <definedName name="Cwvu.Grafik._.Anteile._.1996." hidden="1">#REF!</definedName>
    <definedName name="Cwvu.Übersicht._.87_96." localSheetId="0" hidden="1">#REF!,#REF!,#REF!,#REF!,#REF!,#REF!,#REF!,#REF!,#REF!,#REF!,#REF!,#REF!,#REF!,#REF!,#REF!,#REF!,#REF!,#REF!,#REF!</definedName>
    <definedName name="Cwvu.Übersicht._.87_96." localSheetId="1" hidden="1">#REF!,#REF!,#REF!,#REF!,#REF!,#REF!,#REF!,#REF!,#REF!,#REF!,#REF!,#REF!,#REF!,#REF!,#REF!,#REF!,#REF!,#REF!,#REF!</definedName>
    <definedName name="Cwvu.Übersicht._.87_96." hidden="1">#REF!,#REF!,#REF!,#REF!,#REF!,#REF!,#REF!,#REF!,#REF!,#REF!,#REF!,#REF!,#REF!,#REF!,#REF!,#REF!,#REF!,#REF!,#REF!</definedName>
    <definedName name="Cwvu.Veränderungsraten._.87_96." localSheetId="0" hidden="1">#REF!,#REF!</definedName>
    <definedName name="Cwvu.Veränderungsraten._.87_96." localSheetId="1" hidden="1">#REF!,#REF!</definedName>
    <definedName name="Cwvu.Veränderungsraten._.87_96." hidden="1">#REF!,#REF!</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#REF!</definedName>
    <definedName name="Die_Health_data_base_HDB_in_der_Social_Expenditure_data_base_SOCX_1996" localSheetId="0">#REF!</definedName>
    <definedName name="Die_Health_data_base_HDB_in_der_Social_Expenditure_data_base_SOCX_1996">#REF!</definedName>
    <definedName name="_xlnm.Print_Area" localSheetId="0">IV_AI_2.0!$A$1:$AK$61</definedName>
    <definedName name="_xlnm.Print_Area" localSheetId="1">IV_AI_2.1!$A$1:$AK$19</definedName>
    <definedName name="_xlnm.Print_Area" localSheetId="2">IV_AI_2.2!$A$1:$BQ$74</definedName>
    <definedName name="_xlnm.Print_Area">#REF!</definedName>
    <definedName name="_xlnm.Print_Titles" localSheetId="0">#REF!,#REF!</definedName>
    <definedName name="_xlnm.Print_Titles" localSheetId="1">#REF!,#REF!</definedName>
    <definedName name="_xlnm.Print_Titles">#REF!,#REF!</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#REF!</definedName>
    <definedName name="Print_Titles_MI">#REF!</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#REF!,#REF!,#REF!</definedName>
    <definedName name="Rwvu.Anteile._.87_96." localSheetId="1" hidden="1">#REF!,#REF!,#REF!</definedName>
    <definedName name="Rwvu.Anteile._.87_96." hidden="1">#REF!,#REF!,#REF!</definedName>
    <definedName name="Rwvu.Betriebsrechnung._.87_96." hidden="1">#REF!,#REF!</definedName>
    <definedName name="Rwvu.Detail._.87_96." localSheetId="0" hidden="1">#REF!,#REF!,#REF!</definedName>
    <definedName name="Rwvu.Detail._.87_96." localSheetId="1" hidden="1">#REF!,#REF!,#REF!</definedName>
    <definedName name="Rwvu.Detail._.87_96." hidden="1">#REF!,#REF!,#REF!</definedName>
    <definedName name="Rwvu.Gesamtrechnung._.87_96." localSheetId="0" hidden="1">#REF!</definedName>
    <definedName name="Rwvu.Gesamtrechnung._.87_96." localSheetId="1" hidden="1">#REF!</definedName>
    <definedName name="Rwvu.Gesamtrechnung._.87_96." hidden="1">#REF!</definedName>
    <definedName name="Rwvu.Grafik._.Anteile._.1996." localSheetId="0" hidden="1">#REF!,#REF!,#REF!</definedName>
    <definedName name="Rwvu.Grafik._.Anteile._.1996." localSheetId="1" hidden="1">#REF!,#REF!,#REF!</definedName>
    <definedName name="Rwvu.Grafik._.Anteile._.1996." hidden="1">#REF!,#REF!,#REF!</definedName>
    <definedName name="Rwvu.Übersicht._.87_96." localSheetId="0" hidden="1">#REF!,#REF!,#REF!</definedName>
    <definedName name="Rwvu.Übersicht._.87_96." localSheetId="1" hidden="1">#REF!,#REF!,#REF!</definedName>
    <definedName name="Rwvu.Übersicht._.87_96." hidden="1">#REF!,#REF!,#REF!</definedName>
    <definedName name="Rwvu.Veränderungsraten._.87_96." localSheetId="0" hidden="1">#REF!</definedName>
    <definedName name="Rwvu.Veränderungsraten._.87_96." localSheetId="1" hidden="1">#REF!</definedName>
    <definedName name="Rwvu.Veränderungsraten._.87_96." hidden="1">#REF!</definedName>
    <definedName name="_xlnm.Criteria" localSheetId="0">#REF!</definedName>
    <definedName name="_xlnm.Criteria" localSheetId="1">#REF!</definedName>
    <definedName name="_xlnm.Criteria" localSheetId="2">IV_AI_2.2!#REF!</definedName>
    <definedName name="_xlnm.Criteria">#REF!</definedName>
    <definedName name="Swvu.Anteile._.87_96." localSheetId="0" hidden="1">#REF!</definedName>
    <definedName name="Swvu.Anteile._.87_96." localSheetId="1" hidden="1">#REF!</definedName>
    <definedName name="Swvu.Anteile._.87_96." hidden="1">#REF!</definedName>
    <definedName name="Swvu.Detail._.87_96." localSheetId="0" hidden="1">#REF!</definedName>
    <definedName name="Swvu.Detail._.87_96." localSheetId="1" hidden="1">#REF!</definedName>
    <definedName name="Swvu.Detail._.87_96." hidden="1">#REF!</definedName>
    <definedName name="Swvu.Gesamtrechnung._.87_96." localSheetId="0" hidden="1">#REF!</definedName>
    <definedName name="Swvu.Gesamtrechnung._.87_96." localSheetId="1" hidden="1">#REF!</definedName>
    <definedName name="Swvu.Gesamtrechnung._.87_96." hidden="1">#REF!</definedName>
    <definedName name="Swvu.Grafik._.Anteile._.1996." localSheetId="0" hidden="1">#REF!</definedName>
    <definedName name="Swvu.Grafik._.Anteile._.1996." localSheetId="1" hidden="1">#REF!</definedName>
    <definedName name="Swvu.Grafik._.Anteile._.1996." hidden="1">#REF!</definedName>
    <definedName name="Swvu.Übersicht._.87_96." localSheetId="0" hidden="1">#REF!</definedName>
    <definedName name="Swvu.Übersicht._.87_96." localSheetId="1" hidden="1">#REF!</definedName>
    <definedName name="Swvu.Übersicht._.87_96." hidden="1">#REF!</definedName>
    <definedName name="Swvu.Veränderungsraten._.87_96." localSheetId="0" hidden="1">#REF!</definedName>
    <definedName name="Swvu.Veränderungsraten._.87_96." localSheetId="1" hidden="1">#REF!</definedName>
    <definedName name="Swvu.Veränderungsraten._.87_96." hidden="1">#REF!</definedName>
    <definedName name="TOTAL">#REF!</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2"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localSheetId="2"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2"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Rows" hidden="1">#REF!,#REF!,#REF!,#REF!,#REF!,#REF!,#REF!,#REF!,#REF!,#REF!,#REF!,#REF!,#REF!,#REF!,#REF!,#REF!,#REF!,#REF!,#REF!,#REF!</definedName>
    <definedName name="Z_1F4E3881_ECC8_11D2_860B_9210B007D43B_.wvu.Cols" localSheetId="0" hidden="1">#REF!,#REF!,#REF!</definedName>
    <definedName name="Z_1F4E3881_ECC8_11D2_860B_9210B007D43B_.wvu.Cols" localSheetId="1" hidden="1">#REF!,#REF!,#REF!</definedName>
    <definedName name="Z_1F4E3881_ECC8_11D2_860B_9210B007D43B_.wvu.Cols" hidden="1">#REF!,#REF!,#REF!</definedName>
    <definedName name="Z_1F4E3881_ECC8_11D2_860B_9210B007D43B_.wvu.PrintArea" localSheetId="0" hidden="1">#REF!</definedName>
    <definedName name="Z_1F4E3881_ECC8_11D2_860B_9210B007D43B_.wvu.PrintArea" localSheetId="1" hidden="1">#REF!</definedName>
    <definedName name="Z_1F4E3881_ECC8_11D2_860B_9210B007D43B_.wvu.PrintArea" hidden="1">#REF!</definedName>
    <definedName name="Z_1F4E3881_ECC8_11D2_860B_9210B007D43B_.wvu.PrintTitles" localSheetId="0" hidden="1">#REF!,#REF!</definedName>
    <definedName name="Z_1F4E3881_ECC8_11D2_860B_9210B007D43B_.wvu.PrintTitles" localSheetId="1" hidden="1">#REF!,#REF!</definedName>
    <definedName name="Z_1F4E3881_ECC8_11D2_860B_9210B007D43B_.wvu.PrintTitles" hidden="1">#REF!,#REF!</definedName>
    <definedName name="Z_1F4E3881_ECC8_11D2_860B_9210B007D43B_.wvu.Rows" localSheetId="0" hidden="1">#REF!</definedName>
    <definedName name="Z_1F4E3881_ECC8_11D2_860B_9210B007D43B_.wvu.Rows" localSheetId="1" hidden="1">#REF!</definedName>
    <definedName name="Z_1F4E3881_ECC8_11D2_860B_9210B007D43B_.wvu.Rows" hidden="1">#REF!</definedName>
    <definedName name="Z_1F4E3882_ECC8_11D2_860B_9210B007D43B_.wvu.Cols" localSheetId="0" hidden="1">#REF!,#REF!,#REF!</definedName>
    <definedName name="Z_1F4E3882_ECC8_11D2_860B_9210B007D43B_.wvu.Cols" localSheetId="1" hidden="1">#REF!,#REF!,#REF!</definedName>
    <definedName name="Z_1F4E3882_ECC8_11D2_860B_9210B007D43B_.wvu.Cols" hidden="1">#REF!,#REF!,#REF!</definedName>
    <definedName name="Z_1F4E3882_ECC8_11D2_860B_9210B007D43B_.wvu.PrintArea" localSheetId="0" hidden="1">#REF!</definedName>
    <definedName name="Z_1F4E3882_ECC8_11D2_860B_9210B007D43B_.wvu.PrintArea" localSheetId="1" hidden="1">#REF!</definedName>
    <definedName name="Z_1F4E3882_ECC8_11D2_860B_9210B007D43B_.wvu.PrintArea" hidden="1">#REF!</definedName>
    <definedName name="Z_1F4E3882_ECC8_11D2_860B_9210B007D43B_.wvu.PrintTitles" localSheetId="0" hidden="1">#REF!,#REF!</definedName>
    <definedName name="Z_1F4E3882_ECC8_11D2_860B_9210B007D43B_.wvu.PrintTitles" localSheetId="1" hidden="1">#REF!,#REF!</definedName>
    <definedName name="Z_1F4E3882_ECC8_11D2_860B_9210B007D43B_.wvu.PrintTitles" hidden="1">#REF!,#REF!</definedName>
    <definedName name="Z_1F4E3882_ECC8_11D2_860B_9210B007D43B_.wvu.Rows" localSheetId="0" hidden="1">#REF!,#REF!,#REF!,#REF!,#REF!,#REF!,#REF!,#REF!,#REF!,#REF!,#REF!,#REF!,#REF!</definedName>
    <definedName name="Z_1F4E3882_ECC8_11D2_860B_9210B007D43B_.wvu.Rows" localSheetId="1" hidden="1">#REF!,#REF!,#REF!,#REF!,#REF!,#REF!,#REF!,#REF!,#REF!,#REF!,#REF!,#REF!,#REF!</definedName>
    <definedName name="Z_1F4E3882_ECC8_11D2_860B_9210B007D43B_.wvu.Rows" hidden="1">#REF!,#REF!,#REF!,#REF!,#REF!,#REF!,#REF!,#REF!,#REF!,#REF!,#REF!,#REF!,#REF!</definedName>
    <definedName name="Z_1F4E3883_ECC8_11D2_860B_9210B007D43B_.wvu.Cols" localSheetId="0" hidden="1">#REF!,#REF!,#REF!</definedName>
    <definedName name="Z_1F4E3883_ECC8_11D2_860B_9210B007D43B_.wvu.Cols" localSheetId="1" hidden="1">#REF!,#REF!,#REF!</definedName>
    <definedName name="Z_1F4E3883_ECC8_11D2_860B_9210B007D43B_.wvu.Cols" hidden="1">#REF!,#REF!,#REF!</definedName>
    <definedName name="Z_1F4E3883_ECC8_11D2_860B_9210B007D43B_.wvu.PrintArea" localSheetId="0" hidden="1">#REF!</definedName>
    <definedName name="Z_1F4E3883_ECC8_11D2_860B_9210B007D43B_.wvu.PrintArea" localSheetId="1" hidden="1">#REF!</definedName>
    <definedName name="Z_1F4E3883_ECC8_11D2_860B_9210B007D43B_.wvu.PrintArea" hidden="1">#REF!</definedName>
    <definedName name="Z_1F4E3883_ECC8_11D2_860B_9210B007D43B_.wvu.PrintTitles" localSheetId="0" hidden="1">#REF!,#REF!</definedName>
    <definedName name="Z_1F4E3883_ECC8_11D2_860B_9210B007D43B_.wvu.PrintTitles" localSheetId="1" hidden="1">#REF!,#REF!</definedName>
    <definedName name="Z_1F4E3883_ECC8_11D2_860B_9210B007D43B_.wvu.PrintTitles" hidden="1">#REF!,#REF!</definedName>
    <definedName name="Z_1F4E3883_ECC8_11D2_860B_9210B007D43B_.wvu.Rows" localSheetId="0" hidden="1">#REF!</definedName>
    <definedName name="Z_1F4E3883_ECC8_11D2_860B_9210B007D43B_.wvu.Rows" localSheetId="1" hidden="1">#REF!</definedName>
    <definedName name="Z_1F4E3883_ECC8_11D2_860B_9210B007D43B_.wvu.Rows" hidden="1">#REF!</definedName>
    <definedName name="Z_1F4E3884_ECC8_11D2_860B_9210B007D43B_.wvu.Cols" localSheetId="0" hidden="1">#REF!,#REF!,#REF!</definedName>
    <definedName name="Z_1F4E3884_ECC8_11D2_860B_9210B007D43B_.wvu.Cols" localSheetId="1" hidden="1">#REF!,#REF!,#REF!</definedName>
    <definedName name="Z_1F4E3884_ECC8_11D2_860B_9210B007D43B_.wvu.Cols" hidden="1">#REF!,#REF!,#REF!</definedName>
    <definedName name="Z_1F4E3884_ECC8_11D2_860B_9210B007D43B_.wvu.PrintArea" localSheetId="0" hidden="1">#REF!</definedName>
    <definedName name="Z_1F4E3884_ECC8_11D2_860B_9210B007D43B_.wvu.PrintArea" localSheetId="1" hidden="1">#REF!</definedName>
    <definedName name="Z_1F4E3884_ECC8_11D2_860B_9210B007D43B_.wvu.PrintArea" hidden="1">#REF!</definedName>
    <definedName name="Z_1F4E3884_ECC8_11D2_860B_9210B007D43B_.wvu.PrintTitles" localSheetId="0" hidden="1">#REF!,#REF!</definedName>
    <definedName name="Z_1F4E3884_ECC8_11D2_860B_9210B007D43B_.wvu.PrintTitles" localSheetId="1" hidden="1">#REF!,#REF!</definedName>
    <definedName name="Z_1F4E3884_ECC8_11D2_860B_9210B007D43B_.wvu.PrintTitles" hidden="1">#REF!,#REF!</definedName>
    <definedName name="Z_1F4E3884_ECC8_11D2_860B_9210B007D43B_.wvu.Rows" localSheetId="0" hidden="1">#REF!,#REF!,#REF!,#REF!,#REF!,#REF!,#REF!,#REF!,#REF!,#REF!,#REF!,#REF!,#REF!,#REF!,#REF!,#REF!,#REF!,#REF!,#REF!</definedName>
    <definedName name="Z_1F4E3884_ECC8_11D2_860B_9210B007D43B_.wvu.Rows" localSheetId="1" hidden="1">#REF!,#REF!,#REF!,#REF!,#REF!,#REF!,#REF!,#REF!,#REF!,#REF!,#REF!,#REF!,#REF!,#REF!,#REF!,#REF!,#REF!,#REF!,#REF!</definedName>
    <definedName name="Z_1F4E3884_ECC8_11D2_860B_9210B007D43B_.wvu.Rows" hidden="1">#REF!,#REF!,#REF!,#REF!,#REF!,#REF!,#REF!,#REF!,#REF!,#REF!,#REF!,#REF!,#REF!,#REF!,#REF!,#REF!,#REF!,#REF!,#REF!</definedName>
    <definedName name="Z_31D3EF01_F23F_11D2_860B_9E13BC17C73B_.wvu.Cols" localSheetId="0" hidden="1">#REF!,#REF!,#REF!</definedName>
    <definedName name="Z_31D3EF01_F23F_11D2_860B_9E13BC17C73B_.wvu.Cols" localSheetId="1" hidden="1">#REF!,#REF!,#REF!</definedName>
    <definedName name="Z_31D3EF01_F23F_11D2_860B_9E13BC17C73B_.wvu.Cols" hidden="1">#REF!,#REF!,#REF!</definedName>
    <definedName name="Z_31D3EF01_F23F_11D2_860B_9E13BC17C73B_.wvu.PrintArea" localSheetId="0" hidden="1">#REF!</definedName>
    <definedName name="Z_31D3EF01_F23F_11D2_860B_9E13BC17C73B_.wvu.PrintArea" localSheetId="1" hidden="1">#REF!</definedName>
    <definedName name="Z_31D3EF01_F23F_11D2_860B_9E13BC17C73B_.wvu.PrintArea" hidden="1">#REF!</definedName>
    <definedName name="Z_31D3EF01_F23F_11D2_860B_9E13BC17C73B_.wvu.PrintTitles" localSheetId="0" hidden="1">#REF!,#REF!</definedName>
    <definedName name="Z_31D3EF01_F23F_11D2_860B_9E13BC17C73B_.wvu.PrintTitles" localSheetId="1" hidden="1">#REF!,#REF!</definedName>
    <definedName name="Z_31D3EF01_F23F_11D2_860B_9E13BC17C73B_.wvu.PrintTitles" hidden="1">#REF!,#REF!</definedName>
    <definedName name="Z_31D3EF01_F23F_11D2_860B_9E13BC17C73B_.wvu.Rows" localSheetId="0" hidden="1">#REF!</definedName>
    <definedName name="Z_31D3EF01_F23F_11D2_860B_9E13BC17C73B_.wvu.Rows" localSheetId="1" hidden="1">#REF!</definedName>
    <definedName name="Z_31D3EF01_F23F_11D2_860B_9E13BC17C73B_.wvu.Rows" hidden="1">#REF!</definedName>
    <definedName name="Z_31D3EF02_F23F_11D2_860B_9E13BC17C73B_.wvu.Cols" localSheetId="0" hidden="1">#REF!,#REF!,#REF!</definedName>
    <definedName name="Z_31D3EF02_F23F_11D2_860B_9E13BC17C73B_.wvu.Cols" localSheetId="1" hidden="1">#REF!,#REF!,#REF!</definedName>
    <definedName name="Z_31D3EF02_F23F_11D2_860B_9E13BC17C73B_.wvu.Cols" hidden="1">#REF!,#REF!,#REF!</definedName>
    <definedName name="Z_31D3EF02_F23F_11D2_860B_9E13BC17C73B_.wvu.PrintArea" localSheetId="0" hidden="1">#REF!</definedName>
    <definedName name="Z_31D3EF02_F23F_11D2_860B_9E13BC17C73B_.wvu.PrintArea" localSheetId="1" hidden="1">#REF!</definedName>
    <definedName name="Z_31D3EF02_F23F_11D2_860B_9E13BC17C73B_.wvu.PrintArea" hidden="1">#REF!</definedName>
    <definedName name="Z_31D3EF02_F23F_11D2_860B_9E13BC17C73B_.wvu.PrintTitles" localSheetId="0" hidden="1">#REF!,#REF!</definedName>
    <definedName name="Z_31D3EF02_F23F_11D2_860B_9E13BC17C73B_.wvu.PrintTitles" localSheetId="1" hidden="1">#REF!,#REF!</definedName>
    <definedName name="Z_31D3EF02_F23F_11D2_860B_9E13BC17C73B_.wvu.PrintTitles" hidden="1">#REF!,#REF!</definedName>
    <definedName name="Z_31D3EF02_F23F_11D2_860B_9E13BC17C73B_.wvu.Rows" localSheetId="0" hidden="1">#REF!,#REF!,#REF!,#REF!,#REF!,#REF!,#REF!,#REF!,#REF!,#REF!,#REF!,#REF!,#REF!</definedName>
    <definedName name="Z_31D3EF02_F23F_11D2_860B_9E13BC17C73B_.wvu.Rows" localSheetId="1" hidden="1">#REF!,#REF!,#REF!,#REF!,#REF!,#REF!,#REF!,#REF!,#REF!,#REF!,#REF!,#REF!,#REF!</definedName>
    <definedName name="Z_31D3EF02_F23F_11D2_860B_9E13BC17C73B_.wvu.Rows" hidden="1">#REF!,#REF!,#REF!,#REF!,#REF!,#REF!,#REF!,#REF!,#REF!,#REF!,#REF!,#REF!,#REF!</definedName>
    <definedName name="Z_31D3EF03_F23F_11D2_860B_9E13BC17C73B_.wvu.Cols" localSheetId="0" hidden="1">#REF!,#REF!,#REF!</definedName>
    <definedName name="Z_31D3EF03_F23F_11D2_860B_9E13BC17C73B_.wvu.Cols" localSheetId="1" hidden="1">#REF!,#REF!,#REF!</definedName>
    <definedName name="Z_31D3EF03_F23F_11D2_860B_9E13BC17C73B_.wvu.Cols" hidden="1">#REF!,#REF!,#REF!</definedName>
    <definedName name="Z_31D3EF03_F23F_11D2_860B_9E13BC17C73B_.wvu.PrintArea" localSheetId="0" hidden="1">#REF!</definedName>
    <definedName name="Z_31D3EF03_F23F_11D2_860B_9E13BC17C73B_.wvu.PrintArea" localSheetId="1" hidden="1">#REF!</definedName>
    <definedName name="Z_31D3EF03_F23F_11D2_860B_9E13BC17C73B_.wvu.PrintArea" hidden="1">#REF!</definedName>
    <definedName name="Z_31D3EF03_F23F_11D2_860B_9E13BC17C73B_.wvu.PrintTitles" localSheetId="0" hidden="1">#REF!,#REF!</definedName>
    <definedName name="Z_31D3EF03_F23F_11D2_860B_9E13BC17C73B_.wvu.PrintTitles" localSheetId="1" hidden="1">#REF!,#REF!</definedName>
    <definedName name="Z_31D3EF03_F23F_11D2_860B_9E13BC17C73B_.wvu.PrintTitles" hidden="1">#REF!,#REF!</definedName>
    <definedName name="Z_31D3EF03_F23F_11D2_860B_9E13BC17C73B_.wvu.Rows" localSheetId="0" hidden="1">#REF!</definedName>
    <definedName name="Z_31D3EF03_F23F_11D2_860B_9E13BC17C73B_.wvu.Rows" localSheetId="1" hidden="1">#REF!</definedName>
    <definedName name="Z_31D3EF03_F23F_11D2_860B_9E13BC17C73B_.wvu.Rows" hidden="1">#REF!</definedName>
    <definedName name="Z_31D3EF04_F23F_11D2_860B_9E13BC17C73B_.wvu.Cols" localSheetId="0" hidden="1">#REF!,#REF!,#REF!</definedName>
    <definedName name="Z_31D3EF04_F23F_11D2_860B_9E13BC17C73B_.wvu.Cols" localSheetId="1" hidden="1">#REF!,#REF!,#REF!</definedName>
    <definedName name="Z_31D3EF04_F23F_11D2_860B_9E13BC17C73B_.wvu.Cols" hidden="1">#REF!,#REF!,#REF!</definedName>
    <definedName name="Z_31D3EF04_F23F_11D2_860B_9E13BC17C73B_.wvu.PrintArea" localSheetId="0" hidden="1">#REF!</definedName>
    <definedName name="Z_31D3EF04_F23F_11D2_860B_9E13BC17C73B_.wvu.PrintArea" localSheetId="1" hidden="1">#REF!</definedName>
    <definedName name="Z_31D3EF04_F23F_11D2_860B_9E13BC17C73B_.wvu.PrintArea" hidden="1">#REF!</definedName>
    <definedName name="Z_31D3EF04_F23F_11D2_860B_9E13BC17C73B_.wvu.PrintTitles" localSheetId="0" hidden="1">#REF!,#REF!</definedName>
    <definedName name="Z_31D3EF04_F23F_11D2_860B_9E13BC17C73B_.wvu.PrintTitles" localSheetId="1" hidden="1">#REF!,#REF!</definedName>
    <definedName name="Z_31D3EF04_F23F_11D2_860B_9E13BC17C73B_.wvu.PrintTitles" hidden="1">#REF!,#REF!</definedName>
    <definedName name="Z_31D3EF04_F23F_11D2_860B_9E13BC17C73B_.wvu.Rows" localSheetId="0" hidden="1">#REF!,#REF!,#REF!,#REF!,#REF!,#REF!,#REF!,#REF!,#REF!,#REF!,#REF!,#REF!,#REF!,#REF!,#REF!,#REF!,#REF!,#REF!,#REF!</definedName>
    <definedName name="Z_31D3EF04_F23F_11D2_860B_9E13BC17C73B_.wvu.Rows" localSheetId="1" hidden="1">#REF!,#REF!,#REF!,#REF!,#REF!,#REF!,#REF!,#REF!,#REF!,#REF!,#REF!,#REF!,#REF!,#REF!,#REF!,#REF!,#REF!,#REF!,#REF!</definedName>
    <definedName name="Z_31D3EF04_F23F_11D2_860B_9E13BC17C73B_.wvu.Rows" hidden="1">#REF!,#REF!,#REF!,#REF!,#REF!,#REF!,#REF!,#REF!,#REF!,#REF!,#REF!,#REF!,#REF!,#REF!,#REF!,#REF!,#REF!,#REF!,#REF!</definedName>
    <definedName name="Z_427F6E2C_548B_11D2_860B_CACACCB71837_.wvu.Rows" localSheetId="0" hidden="1">#REF!,#REF!,#REF!</definedName>
    <definedName name="Z_427F6E2C_548B_11D2_860B_CACACCB71837_.wvu.Rows" localSheetId="1" hidden="1">#REF!,#REF!,#REF!</definedName>
    <definedName name="Z_427F6E2C_548B_11D2_860B_CACACCB71837_.wvu.Rows" hidden="1">#REF!,#REF!,#REF!</definedName>
    <definedName name="Z_427F6E2F_548B_11D2_860B_CACACCB71837_.wvu.Rows" localSheetId="0" hidden="1">#REF!,#REF!,#REF!</definedName>
    <definedName name="Z_427F6E2F_548B_11D2_860B_CACACCB71837_.wvu.Rows" localSheetId="1" hidden="1">#REF!,#REF!,#REF!</definedName>
    <definedName name="Z_427F6E2F_548B_11D2_860B_CACACCB71837_.wvu.Rows" hidden="1">#REF!,#REF!,#REF!</definedName>
    <definedName name="Z_427F6E30_548B_11D2_860B_CACACCB71837_.wvu.Rows" localSheetId="0" hidden="1">#REF!,#REF!,#REF!</definedName>
    <definedName name="Z_427F6E30_548B_11D2_860B_CACACCB71837_.wvu.Rows" localSheetId="1" hidden="1">#REF!,#REF!,#REF!</definedName>
    <definedName name="Z_427F6E30_548B_11D2_860B_CACACCB71837_.wvu.Rows" hidden="1">#REF!,#REF!,#REF!</definedName>
    <definedName name="Z_427F6E32_548B_11D2_860B_CACACCB71837_.wvu.Rows" localSheetId="0" hidden="1">#REF!,#REF!,#REF!</definedName>
    <definedName name="Z_427F6E32_548B_11D2_860B_CACACCB71837_.wvu.Rows" localSheetId="1"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localSheetId="0" hidden="1">#REF!,#REF!,#REF!</definedName>
    <definedName name="Z_5BDBF91C_2672_4A4D_B537_B4CA6C494A49_.wvu.Cols" localSheetId="1" hidden="1">#REF!,#REF!,#REF!</definedName>
    <definedName name="Z_5BDBF91C_2672_4A4D_B537_B4CA6C494A49_.wvu.Cols" hidden="1">#REF!,#REF!,#REF!</definedName>
    <definedName name="Z_5BDBF91C_2672_4A4D_B537_B4CA6C494A49_.wvu.PrintArea" localSheetId="0" hidden="1">#REF!</definedName>
    <definedName name="Z_5BDBF91C_2672_4A4D_B537_B4CA6C494A49_.wvu.PrintArea" localSheetId="1" hidden="1">#REF!</definedName>
    <definedName name="Z_5BDBF91C_2672_4A4D_B537_B4CA6C494A49_.wvu.PrintArea" hidden="1">#REF!</definedName>
    <definedName name="Z_5BDBF91C_2672_4A4D_B537_B4CA6C494A49_.wvu.Rows" localSheetId="0" hidden="1">#REF!,#REF!,#REF!</definedName>
    <definedName name="Z_5BDBF91C_2672_4A4D_B537_B4CA6C494A49_.wvu.Rows" localSheetId="1" hidden="1">#REF!,#REF!,#REF!</definedName>
    <definedName name="Z_5BDBF91C_2672_4A4D_B537_B4CA6C494A49_.wvu.Rows" localSheetId="2" hidden="1">#REF!,#REF!,#REF!</definedName>
    <definedName name="Z_5BDBF91C_2672_4A4D_B537_B4CA6C494A49_.wvu.Rows" hidden="1">#REF!,#REF!,#REF!</definedName>
    <definedName name="Z_7D0A0281_F310_11D2_860B_9E13BC17877B_.wvu.Cols" localSheetId="0" hidden="1">#REF!,#REF!,#REF!</definedName>
    <definedName name="Z_7D0A0281_F310_11D2_860B_9E13BC17877B_.wvu.Cols" localSheetId="1" hidden="1">#REF!,#REF!,#REF!</definedName>
    <definedName name="Z_7D0A0281_F310_11D2_860B_9E13BC17877B_.wvu.Cols" hidden="1">#REF!,#REF!,#REF!</definedName>
    <definedName name="Z_7D0A0281_F310_11D2_860B_9E13BC17877B_.wvu.PrintArea" localSheetId="0" hidden="1">#REF!</definedName>
    <definedName name="Z_7D0A0281_F310_11D2_860B_9E13BC17877B_.wvu.PrintArea" localSheetId="1" hidden="1">#REF!</definedName>
    <definedName name="Z_7D0A0281_F310_11D2_860B_9E13BC17877B_.wvu.PrintArea" hidden="1">#REF!</definedName>
    <definedName name="Z_7D0A0281_F310_11D2_860B_9E13BC17877B_.wvu.PrintTitles" localSheetId="0" hidden="1">#REF!,#REF!</definedName>
    <definedName name="Z_7D0A0281_F310_11D2_860B_9E13BC17877B_.wvu.PrintTitles" localSheetId="1" hidden="1">#REF!,#REF!</definedName>
    <definedName name="Z_7D0A0281_F310_11D2_860B_9E13BC17877B_.wvu.PrintTitles" hidden="1">#REF!,#REF!</definedName>
    <definedName name="Z_7D0A0281_F310_11D2_860B_9E13BC17877B_.wvu.Rows" localSheetId="0" hidden="1">#REF!</definedName>
    <definedName name="Z_7D0A0281_F310_11D2_860B_9E13BC17877B_.wvu.Rows" localSheetId="1" hidden="1">#REF!</definedName>
    <definedName name="Z_7D0A0281_F310_11D2_860B_9E13BC17877B_.wvu.Rows" hidden="1">#REF!</definedName>
    <definedName name="Z_7D0A0282_F310_11D2_860B_9E13BC17877B_.wvu.Cols" localSheetId="0" hidden="1">#REF!,#REF!,#REF!</definedName>
    <definedName name="Z_7D0A0282_F310_11D2_860B_9E13BC17877B_.wvu.Cols" localSheetId="1" hidden="1">#REF!,#REF!,#REF!</definedName>
    <definedName name="Z_7D0A0282_F310_11D2_860B_9E13BC17877B_.wvu.Cols" hidden="1">#REF!,#REF!,#REF!</definedName>
    <definedName name="Z_7D0A0282_F310_11D2_860B_9E13BC17877B_.wvu.PrintArea" localSheetId="0" hidden="1">#REF!</definedName>
    <definedName name="Z_7D0A0282_F310_11D2_860B_9E13BC17877B_.wvu.PrintArea" localSheetId="1" hidden="1">#REF!</definedName>
    <definedName name="Z_7D0A0282_F310_11D2_860B_9E13BC17877B_.wvu.PrintArea" hidden="1">#REF!</definedName>
    <definedName name="Z_7D0A0282_F310_11D2_860B_9E13BC17877B_.wvu.PrintTitles" localSheetId="0" hidden="1">#REF!,#REF!</definedName>
    <definedName name="Z_7D0A0282_F310_11D2_860B_9E13BC17877B_.wvu.PrintTitles" localSheetId="1" hidden="1">#REF!,#REF!</definedName>
    <definedName name="Z_7D0A0282_F310_11D2_860B_9E13BC17877B_.wvu.PrintTitles" hidden="1">#REF!,#REF!</definedName>
    <definedName name="Z_7D0A0282_F310_11D2_860B_9E13BC17877B_.wvu.Rows" localSheetId="0" hidden="1">#REF!,#REF!,#REF!,#REF!,#REF!,#REF!,#REF!,#REF!,#REF!,#REF!,#REF!,#REF!,#REF!</definedName>
    <definedName name="Z_7D0A0282_F310_11D2_860B_9E13BC17877B_.wvu.Rows" localSheetId="1" hidden="1">#REF!,#REF!,#REF!,#REF!,#REF!,#REF!,#REF!,#REF!,#REF!,#REF!,#REF!,#REF!,#REF!</definedName>
    <definedName name="Z_7D0A0282_F310_11D2_860B_9E13BC17877B_.wvu.Rows" hidden="1">#REF!,#REF!,#REF!,#REF!,#REF!,#REF!,#REF!,#REF!,#REF!,#REF!,#REF!,#REF!,#REF!</definedName>
    <definedName name="Z_7D0A0283_F310_11D2_860B_9E13BC17877B_.wvu.Cols" localSheetId="0" hidden="1">#REF!,#REF!,#REF!</definedName>
    <definedName name="Z_7D0A0283_F310_11D2_860B_9E13BC17877B_.wvu.Cols" localSheetId="1" hidden="1">#REF!,#REF!,#REF!</definedName>
    <definedName name="Z_7D0A0283_F310_11D2_860B_9E13BC17877B_.wvu.Cols" hidden="1">#REF!,#REF!,#REF!</definedName>
    <definedName name="Z_7D0A0283_F310_11D2_860B_9E13BC17877B_.wvu.PrintArea" localSheetId="0" hidden="1">#REF!</definedName>
    <definedName name="Z_7D0A0283_F310_11D2_860B_9E13BC17877B_.wvu.PrintArea" localSheetId="1" hidden="1">#REF!</definedName>
    <definedName name="Z_7D0A0283_F310_11D2_860B_9E13BC17877B_.wvu.PrintArea" hidden="1">#REF!</definedName>
    <definedName name="Z_7D0A0283_F310_11D2_860B_9E13BC17877B_.wvu.PrintTitles" localSheetId="0" hidden="1">#REF!,#REF!</definedName>
    <definedName name="Z_7D0A0283_F310_11D2_860B_9E13BC17877B_.wvu.PrintTitles" localSheetId="1" hidden="1">#REF!,#REF!</definedName>
    <definedName name="Z_7D0A0283_F310_11D2_860B_9E13BC17877B_.wvu.PrintTitles" hidden="1">#REF!,#REF!</definedName>
    <definedName name="Z_7D0A0283_F310_11D2_860B_9E13BC17877B_.wvu.Rows" localSheetId="0" hidden="1">#REF!</definedName>
    <definedName name="Z_7D0A0283_F310_11D2_860B_9E13BC17877B_.wvu.Rows" localSheetId="1" hidden="1">#REF!</definedName>
    <definedName name="Z_7D0A0283_F310_11D2_860B_9E13BC17877B_.wvu.Rows" hidden="1">#REF!</definedName>
    <definedName name="Z_7D0A0284_F310_11D2_860B_9E13BC17877B_.wvu.Cols" localSheetId="0" hidden="1">#REF!,#REF!,#REF!</definedName>
    <definedName name="Z_7D0A0284_F310_11D2_860B_9E13BC17877B_.wvu.Cols" localSheetId="1" hidden="1">#REF!,#REF!,#REF!</definedName>
    <definedName name="Z_7D0A0284_F310_11D2_860B_9E13BC17877B_.wvu.Cols" hidden="1">#REF!,#REF!,#REF!</definedName>
    <definedName name="Z_7D0A0284_F310_11D2_860B_9E13BC17877B_.wvu.PrintArea" localSheetId="0" hidden="1">#REF!</definedName>
    <definedName name="Z_7D0A0284_F310_11D2_860B_9E13BC17877B_.wvu.PrintArea" localSheetId="1" hidden="1">#REF!</definedName>
    <definedName name="Z_7D0A0284_F310_11D2_860B_9E13BC17877B_.wvu.PrintArea" hidden="1">#REF!</definedName>
    <definedName name="Z_7D0A0284_F310_11D2_860B_9E13BC17877B_.wvu.PrintTitles" localSheetId="0" hidden="1">#REF!,#REF!</definedName>
    <definedName name="Z_7D0A0284_F310_11D2_860B_9E13BC17877B_.wvu.PrintTitles" localSheetId="1" hidden="1">#REF!,#REF!</definedName>
    <definedName name="Z_7D0A0284_F310_11D2_860B_9E13BC17877B_.wvu.PrintTitles" hidden="1">#REF!,#REF!</definedName>
    <definedName name="Z_7D0A0284_F310_11D2_860B_9E13BC17877B_.wvu.Rows" localSheetId="0" hidden="1">#REF!,#REF!,#REF!,#REF!,#REF!,#REF!,#REF!,#REF!,#REF!,#REF!,#REF!,#REF!,#REF!,#REF!,#REF!,#REF!,#REF!,#REF!,#REF!</definedName>
    <definedName name="Z_7D0A0284_F310_11D2_860B_9E13BC17877B_.wvu.Rows" localSheetId="1" hidden="1">#REF!,#REF!,#REF!,#REF!,#REF!,#REF!,#REF!,#REF!,#REF!,#REF!,#REF!,#REF!,#REF!,#REF!,#REF!,#REF!,#REF!,#REF!,#REF!</definedName>
    <definedName name="Z_7D0A0284_F310_11D2_860B_9E13BC17877B_.wvu.Rows" hidden="1">#REF!,#REF!,#REF!,#REF!,#REF!,#REF!,#REF!,#REF!,#REF!,#REF!,#REF!,#REF!,#REF!,#REF!,#REF!,#REF!,#REF!,#REF!,#REF!</definedName>
    <definedName name="Z_975BA905_F175_11D2_860B_9E12BC07C71B_.wvu.Cols" localSheetId="0" hidden="1">#REF!,#REF!,#REF!</definedName>
    <definedName name="Z_975BA905_F175_11D2_860B_9E12BC07C71B_.wvu.Cols" localSheetId="1" hidden="1">#REF!,#REF!,#REF!</definedName>
    <definedName name="Z_975BA905_F175_11D2_860B_9E12BC07C71B_.wvu.Cols" hidden="1">#REF!,#REF!,#REF!</definedName>
    <definedName name="Z_975BA905_F175_11D2_860B_9E12BC07C71B_.wvu.PrintArea" localSheetId="0" hidden="1">#REF!</definedName>
    <definedName name="Z_975BA905_F175_11D2_860B_9E12BC07C71B_.wvu.PrintArea" localSheetId="1" hidden="1">#REF!</definedName>
    <definedName name="Z_975BA905_F175_11D2_860B_9E12BC07C71B_.wvu.PrintArea" hidden="1">#REF!</definedName>
    <definedName name="Z_975BA905_F175_11D2_860B_9E12BC07C71B_.wvu.PrintTitles" localSheetId="0" hidden="1">#REF!,#REF!</definedName>
    <definedName name="Z_975BA905_F175_11D2_860B_9E12BC07C71B_.wvu.PrintTitles" localSheetId="1" hidden="1">#REF!,#REF!</definedName>
    <definedName name="Z_975BA905_F175_11D2_860B_9E12BC07C71B_.wvu.PrintTitles" hidden="1">#REF!,#REF!</definedName>
    <definedName name="Z_975BA905_F175_11D2_860B_9E12BC07C71B_.wvu.Rows" localSheetId="0" hidden="1">#REF!</definedName>
    <definedName name="Z_975BA905_F175_11D2_860B_9E12BC07C71B_.wvu.Rows" localSheetId="1" hidden="1">#REF!</definedName>
    <definedName name="Z_975BA905_F175_11D2_860B_9E12BC07C71B_.wvu.Rows" hidden="1">#REF!</definedName>
    <definedName name="Z_975BA906_F175_11D2_860B_9E12BC07C71B_.wvu.Cols" localSheetId="0" hidden="1">#REF!,#REF!,#REF!</definedName>
    <definedName name="Z_975BA906_F175_11D2_860B_9E12BC07C71B_.wvu.Cols" localSheetId="1" hidden="1">#REF!,#REF!,#REF!</definedName>
    <definedName name="Z_975BA906_F175_11D2_860B_9E12BC07C71B_.wvu.Cols" hidden="1">#REF!,#REF!,#REF!</definedName>
    <definedName name="Z_975BA906_F175_11D2_860B_9E12BC07C71B_.wvu.PrintArea" localSheetId="0" hidden="1">#REF!</definedName>
    <definedName name="Z_975BA906_F175_11D2_860B_9E12BC07C71B_.wvu.PrintArea" localSheetId="1" hidden="1">#REF!</definedName>
    <definedName name="Z_975BA906_F175_11D2_860B_9E12BC07C71B_.wvu.PrintArea" hidden="1">#REF!</definedName>
    <definedName name="Z_975BA906_F175_11D2_860B_9E12BC07C71B_.wvu.PrintTitles" localSheetId="0" hidden="1">#REF!,#REF!</definedName>
    <definedName name="Z_975BA906_F175_11D2_860B_9E12BC07C71B_.wvu.PrintTitles" localSheetId="1" hidden="1">#REF!,#REF!</definedName>
    <definedName name="Z_975BA906_F175_11D2_860B_9E12BC07C71B_.wvu.PrintTitles" hidden="1">#REF!,#REF!</definedName>
    <definedName name="Z_975BA906_F175_11D2_860B_9E12BC07C71B_.wvu.Rows" localSheetId="0" hidden="1">#REF!,#REF!,#REF!,#REF!,#REF!,#REF!,#REF!,#REF!,#REF!,#REF!,#REF!,#REF!,#REF!</definedName>
    <definedName name="Z_975BA906_F175_11D2_860B_9E12BC07C71B_.wvu.Rows" localSheetId="1" hidden="1">#REF!,#REF!,#REF!,#REF!,#REF!,#REF!,#REF!,#REF!,#REF!,#REF!,#REF!,#REF!,#REF!</definedName>
    <definedName name="Z_975BA906_F175_11D2_860B_9E12BC07C71B_.wvu.Rows" hidden="1">#REF!,#REF!,#REF!,#REF!,#REF!,#REF!,#REF!,#REF!,#REF!,#REF!,#REF!,#REF!,#REF!</definedName>
    <definedName name="Z_975BA907_F175_11D2_860B_9E12BC07C71B_.wvu.Cols" localSheetId="0" hidden="1">#REF!,#REF!,#REF!</definedName>
    <definedName name="Z_975BA907_F175_11D2_860B_9E12BC07C71B_.wvu.Cols" localSheetId="1" hidden="1">#REF!,#REF!,#REF!</definedName>
    <definedName name="Z_975BA907_F175_11D2_860B_9E12BC07C71B_.wvu.Cols" hidden="1">#REF!,#REF!,#REF!</definedName>
    <definedName name="Z_975BA907_F175_11D2_860B_9E12BC07C71B_.wvu.PrintArea" localSheetId="0" hidden="1">#REF!</definedName>
    <definedName name="Z_975BA907_F175_11D2_860B_9E12BC07C71B_.wvu.PrintArea" localSheetId="1" hidden="1">#REF!</definedName>
    <definedName name="Z_975BA907_F175_11D2_860B_9E12BC07C71B_.wvu.PrintArea" hidden="1">#REF!</definedName>
    <definedName name="Z_975BA907_F175_11D2_860B_9E12BC07C71B_.wvu.PrintTitles" localSheetId="0" hidden="1">#REF!,#REF!</definedName>
    <definedName name="Z_975BA907_F175_11D2_860B_9E12BC07C71B_.wvu.PrintTitles" localSheetId="1" hidden="1">#REF!,#REF!</definedName>
    <definedName name="Z_975BA907_F175_11D2_860B_9E12BC07C71B_.wvu.PrintTitles" hidden="1">#REF!,#REF!</definedName>
    <definedName name="Z_975BA907_F175_11D2_860B_9E12BC07C71B_.wvu.Rows" localSheetId="0" hidden="1">#REF!</definedName>
    <definedName name="Z_975BA907_F175_11D2_860B_9E12BC07C71B_.wvu.Rows" localSheetId="1" hidden="1">#REF!</definedName>
    <definedName name="Z_975BA907_F175_11D2_860B_9E12BC07C71B_.wvu.Rows" hidden="1">#REF!</definedName>
    <definedName name="Z_975BA908_F175_11D2_860B_9E12BC07C71B_.wvu.Cols" localSheetId="0" hidden="1">#REF!,#REF!,#REF!</definedName>
    <definedName name="Z_975BA908_F175_11D2_860B_9E12BC07C71B_.wvu.Cols" localSheetId="1" hidden="1">#REF!,#REF!,#REF!</definedName>
    <definedName name="Z_975BA908_F175_11D2_860B_9E12BC07C71B_.wvu.Cols" hidden="1">#REF!,#REF!,#REF!</definedName>
    <definedName name="Z_975BA908_F175_11D2_860B_9E12BC07C71B_.wvu.PrintArea" localSheetId="0" hidden="1">#REF!</definedName>
    <definedName name="Z_975BA908_F175_11D2_860B_9E12BC07C71B_.wvu.PrintArea" localSheetId="1" hidden="1">#REF!</definedName>
    <definedName name="Z_975BA908_F175_11D2_860B_9E12BC07C71B_.wvu.PrintArea" hidden="1">#REF!</definedName>
    <definedName name="Z_975BA908_F175_11D2_860B_9E12BC07C71B_.wvu.PrintTitles" localSheetId="0" hidden="1">#REF!,#REF!</definedName>
    <definedName name="Z_975BA908_F175_11D2_860B_9E12BC07C71B_.wvu.PrintTitles" localSheetId="1" hidden="1">#REF!,#REF!</definedName>
    <definedName name="Z_975BA908_F175_11D2_860B_9E12BC07C71B_.wvu.PrintTitles" hidden="1">#REF!,#REF!</definedName>
    <definedName name="Z_975BA908_F175_11D2_860B_9E12BC07C71B_.wvu.Rows" localSheetId="0" hidden="1">#REF!,#REF!,#REF!,#REF!,#REF!,#REF!,#REF!,#REF!,#REF!,#REF!,#REF!,#REF!,#REF!,#REF!,#REF!,#REF!,#REF!,#REF!,#REF!</definedName>
    <definedName name="Z_975BA908_F175_11D2_860B_9E12BC07C71B_.wvu.Rows" localSheetId="1" hidden="1">#REF!,#REF!,#REF!,#REF!,#REF!,#REF!,#REF!,#REF!,#REF!,#REF!,#REF!,#REF!,#REF!,#REF!,#REF!,#REF!,#REF!,#REF!,#REF!</definedName>
    <definedName name="Z_975BA908_F175_11D2_860B_9E12BC07C71B_.wvu.Rows" hidden="1">#REF!,#REF!,#REF!,#REF!,#REF!,#REF!,#REF!,#REF!,#REF!,#REF!,#REF!,#REF!,#REF!,#REF!,#REF!,#REF!,#REF!,#REF!,#REF!</definedName>
    <definedName name="Z_D9FEE31D_41A3_11D2_860B_CAC74E393A92_.wvu.PrintArea" localSheetId="0" hidden="1">#REF!</definedName>
    <definedName name="Z_D9FEE31D_41A3_11D2_860B_CAC74E393A92_.wvu.PrintArea" localSheetId="1" hidden="1">#REF!</definedName>
    <definedName name="Z_D9FEE31D_41A3_11D2_860B_CAC74E393A92_.wvu.PrintArea" hidden="1">#REF!</definedName>
    <definedName name="Z_D9FEE31F_41A3_11D2_860B_CAC74E393A92_.wvu.PrintArea" localSheetId="0" hidden="1">#REF!</definedName>
    <definedName name="Z_D9FEE31F_41A3_11D2_860B_CAC74E393A92_.wvu.PrintArea" localSheetId="1" hidden="1">#REF!</definedName>
    <definedName name="Z_D9FEE31F_41A3_11D2_860B_CAC74E393A92_.wvu.PrintArea" hidden="1">#REF!</definedName>
    <definedName name="Z_D9FEE50F_41A3_11D2_860B_CAC74E393A92_.wvu.Cols" localSheetId="0" hidden="1">#REF!,#REF!,#REF!</definedName>
    <definedName name="Z_D9FEE50F_41A3_11D2_860B_CAC74E393A92_.wvu.Cols" localSheetId="1" hidden="1">#REF!,#REF!,#REF!</definedName>
    <definedName name="Z_D9FEE50F_41A3_11D2_860B_CAC74E393A92_.wvu.Cols" hidden="1">#REF!,#REF!,#REF!</definedName>
    <definedName name="Z_D9FEE50F_41A3_11D2_860B_CAC74E393A92_.wvu.PrintArea" localSheetId="0" hidden="1">#REF!</definedName>
    <definedName name="Z_D9FEE50F_41A3_11D2_860B_CAC74E393A92_.wvu.PrintArea" localSheetId="1" hidden="1">#REF!</definedName>
    <definedName name="Z_D9FEE50F_41A3_11D2_860B_CAC74E393A92_.wvu.PrintArea" hidden="1">#REF!</definedName>
    <definedName name="Z_D9FEE50F_41A3_11D2_860B_CAC74E393A92_.wvu.PrintTitles" localSheetId="0" hidden="1">#REF!,#REF!</definedName>
    <definedName name="Z_D9FEE50F_41A3_11D2_860B_CAC74E393A92_.wvu.PrintTitles" localSheetId="1" hidden="1">#REF!,#REF!</definedName>
    <definedName name="Z_D9FEE50F_41A3_11D2_860B_CAC74E393A92_.wvu.PrintTitles" hidden="1">#REF!,#REF!</definedName>
    <definedName name="Z_D9FEE50F_41A3_11D2_860B_CAC74E393A92_.wvu.Rows" localSheetId="0" hidden="1">#REF!</definedName>
    <definedName name="Z_D9FEE50F_41A3_11D2_860B_CAC74E393A92_.wvu.Rows" localSheetId="1" hidden="1">#REF!</definedName>
    <definedName name="Z_D9FEE50F_41A3_11D2_860B_CAC74E393A92_.wvu.Rows" hidden="1">#REF!</definedName>
    <definedName name="Z_D9FEE510_41A3_11D2_860B_CAC74E393A92_.wvu.Cols" localSheetId="0" hidden="1">#REF!,#REF!,#REF!</definedName>
    <definedName name="Z_D9FEE510_41A3_11D2_860B_CAC74E393A92_.wvu.Cols" localSheetId="1" hidden="1">#REF!,#REF!,#REF!</definedName>
    <definedName name="Z_D9FEE510_41A3_11D2_860B_CAC74E393A92_.wvu.Cols" hidden="1">#REF!,#REF!,#REF!</definedName>
    <definedName name="Z_D9FEE510_41A3_11D2_860B_CAC74E393A92_.wvu.PrintArea" localSheetId="0" hidden="1">#REF!</definedName>
    <definedName name="Z_D9FEE510_41A3_11D2_860B_CAC74E393A92_.wvu.PrintArea" localSheetId="1" hidden="1">#REF!</definedName>
    <definedName name="Z_D9FEE510_41A3_11D2_860B_CAC74E393A92_.wvu.PrintArea" hidden="1">#REF!</definedName>
    <definedName name="Z_D9FEE510_41A3_11D2_860B_CAC74E393A92_.wvu.PrintTitles" localSheetId="0" hidden="1">#REF!,#REF!</definedName>
    <definedName name="Z_D9FEE510_41A3_11D2_860B_CAC74E393A92_.wvu.PrintTitles" localSheetId="1" hidden="1">#REF!,#REF!</definedName>
    <definedName name="Z_D9FEE510_41A3_11D2_860B_CAC74E393A92_.wvu.PrintTitles" hidden="1">#REF!,#REF!</definedName>
    <definedName name="Z_D9FEE510_41A3_11D2_860B_CAC74E393A92_.wvu.Rows" localSheetId="0" hidden="1">#REF!,#REF!,#REF!,#REF!,#REF!,#REF!,#REF!,#REF!,#REF!,#REF!,#REF!,#REF!,#REF!</definedName>
    <definedName name="Z_D9FEE510_41A3_11D2_860B_CAC74E393A92_.wvu.Rows" localSheetId="1" hidden="1">#REF!,#REF!,#REF!,#REF!,#REF!,#REF!,#REF!,#REF!,#REF!,#REF!,#REF!,#REF!,#REF!</definedName>
    <definedName name="Z_D9FEE510_41A3_11D2_860B_CAC74E393A92_.wvu.Rows" hidden="1">#REF!,#REF!,#REF!,#REF!,#REF!,#REF!,#REF!,#REF!,#REF!,#REF!,#REF!,#REF!,#REF!</definedName>
    <definedName name="Z_D9FEE511_41A3_11D2_860B_CAC74E393A92_.wvu.Cols" localSheetId="0" hidden="1">#REF!,#REF!,#REF!</definedName>
    <definedName name="Z_D9FEE511_41A3_11D2_860B_CAC74E393A92_.wvu.Cols" localSheetId="1" hidden="1">#REF!,#REF!,#REF!</definedName>
    <definedName name="Z_D9FEE511_41A3_11D2_860B_CAC74E393A92_.wvu.Cols" hidden="1">#REF!,#REF!,#REF!</definedName>
    <definedName name="Z_D9FEE511_41A3_11D2_860B_CAC74E393A92_.wvu.PrintArea" localSheetId="0" hidden="1">#REF!</definedName>
    <definedName name="Z_D9FEE511_41A3_11D2_860B_CAC74E393A92_.wvu.PrintArea" localSheetId="1" hidden="1">#REF!</definedName>
    <definedName name="Z_D9FEE511_41A3_11D2_860B_CAC74E393A92_.wvu.PrintArea" hidden="1">#REF!</definedName>
    <definedName name="Z_D9FEE511_41A3_11D2_860B_CAC74E393A92_.wvu.PrintTitles" localSheetId="0" hidden="1">#REF!,#REF!</definedName>
    <definedName name="Z_D9FEE511_41A3_11D2_860B_CAC74E393A92_.wvu.PrintTitles" localSheetId="1" hidden="1">#REF!,#REF!</definedName>
    <definedName name="Z_D9FEE511_41A3_11D2_860B_CAC74E393A92_.wvu.PrintTitles" hidden="1">#REF!,#REF!</definedName>
    <definedName name="Z_D9FEE511_41A3_11D2_860B_CAC74E393A92_.wvu.Rows" localSheetId="0" hidden="1">#REF!</definedName>
    <definedName name="Z_D9FEE511_41A3_11D2_860B_CAC74E393A92_.wvu.Rows" localSheetId="1" hidden="1">#REF!</definedName>
    <definedName name="Z_D9FEE511_41A3_11D2_860B_CAC74E393A92_.wvu.Rows" hidden="1">#REF!</definedName>
    <definedName name="Z_D9FEE512_41A3_11D2_860B_CAC74E393A92_.wvu.Cols" localSheetId="0" hidden="1">#REF!,#REF!,#REF!</definedName>
    <definedName name="Z_D9FEE512_41A3_11D2_860B_CAC74E393A92_.wvu.Cols" localSheetId="1" hidden="1">#REF!,#REF!,#REF!</definedName>
    <definedName name="Z_D9FEE512_41A3_11D2_860B_CAC74E393A92_.wvu.Cols" hidden="1">#REF!,#REF!,#REF!</definedName>
    <definedName name="Z_D9FEE512_41A3_11D2_860B_CAC74E393A92_.wvu.PrintArea" localSheetId="0" hidden="1">#REF!</definedName>
    <definedName name="Z_D9FEE512_41A3_11D2_860B_CAC74E393A92_.wvu.PrintArea" localSheetId="1" hidden="1">#REF!</definedName>
    <definedName name="Z_D9FEE512_41A3_11D2_860B_CAC74E393A92_.wvu.PrintArea" hidden="1">#REF!</definedName>
    <definedName name="Z_D9FEE512_41A3_11D2_860B_CAC74E393A92_.wvu.PrintTitles" localSheetId="0" hidden="1">#REF!,#REF!</definedName>
    <definedName name="Z_D9FEE512_41A3_11D2_860B_CAC74E393A92_.wvu.PrintTitles" localSheetId="1" hidden="1">#REF!,#REF!</definedName>
    <definedName name="Z_D9FEE512_41A3_11D2_860B_CAC74E393A92_.wvu.PrintTitles" hidden="1">#REF!,#REF!</definedName>
    <definedName name="Z_D9FEE512_41A3_11D2_860B_CAC74E393A92_.wvu.Rows" localSheetId="0" hidden="1">#REF!,#REF!,#REF!,#REF!,#REF!,#REF!,#REF!,#REF!,#REF!,#REF!,#REF!,#REF!,#REF!,#REF!,#REF!,#REF!,#REF!,#REF!,#REF!</definedName>
    <definedName name="Z_D9FEE512_41A3_11D2_860B_CAC74E393A92_.wvu.Rows" localSheetId="1" hidden="1">#REF!,#REF!,#REF!,#REF!,#REF!,#REF!,#REF!,#REF!,#REF!,#REF!,#REF!,#REF!,#REF!,#REF!,#REF!,#REF!,#REF!,#REF!,#REF!</definedName>
    <definedName name="Z_D9FEE512_41A3_11D2_860B_CAC74E393A92_.wvu.Rows" hidden="1">#REF!,#REF!,#REF!,#REF!,#REF!,#REF!,#REF!,#REF!,#REF!,#REF!,#REF!,#REF!,#REF!,#REF!,#REF!,#REF!,#REF!,#REF!,#REF!</definedName>
    <definedName name="Z_D9FEE513_41A3_11D2_860B_CAC74E393A92_.wvu.Cols" localSheetId="0" hidden="1">#REF!,#REF!,#REF!</definedName>
    <definedName name="Z_D9FEE513_41A3_11D2_860B_CAC74E393A92_.wvu.Cols" localSheetId="1" hidden="1">#REF!,#REF!,#REF!</definedName>
    <definedName name="Z_D9FEE513_41A3_11D2_860B_CAC74E393A92_.wvu.Cols" hidden="1">#REF!,#REF!,#REF!</definedName>
    <definedName name="Z_D9FEE513_41A3_11D2_860B_CAC74E393A92_.wvu.PrintArea" localSheetId="0" hidden="1">#REF!</definedName>
    <definedName name="Z_D9FEE513_41A3_11D2_860B_CAC74E393A92_.wvu.PrintArea" localSheetId="1" hidden="1">#REF!</definedName>
    <definedName name="Z_D9FEE513_41A3_11D2_860B_CAC74E393A92_.wvu.PrintArea" hidden="1">#REF!</definedName>
    <definedName name="Z_D9FEE513_41A3_11D2_860B_CAC74E393A92_.wvu.PrintTitles" localSheetId="0" hidden="1">#REF!,#REF!</definedName>
    <definedName name="Z_D9FEE513_41A3_11D2_860B_CAC74E393A92_.wvu.PrintTitles" localSheetId="1" hidden="1">#REF!,#REF!</definedName>
    <definedName name="Z_D9FEE513_41A3_11D2_860B_CAC74E393A92_.wvu.PrintTitles" hidden="1">#REF!,#REF!</definedName>
    <definedName name="Z_D9FEE513_41A3_11D2_860B_CAC74E393A92_.wvu.Rows" localSheetId="0" hidden="1">#REF!</definedName>
    <definedName name="Z_D9FEE513_41A3_11D2_860B_CAC74E393A92_.wvu.Rows" localSheetId="1" hidden="1">#REF!</definedName>
    <definedName name="Z_D9FEE513_41A3_11D2_860B_CAC74E393A92_.wvu.Rows" hidden="1">#REF!</definedName>
    <definedName name="Z_D9FEE514_41A3_11D2_860B_CAC74E393A92_.wvu.Cols" localSheetId="0" hidden="1">#REF!,#REF!,#REF!</definedName>
    <definedName name="Z_D9FEE514_41A3_11D2_860B_CAC74E393A92_.wvu.Cols" localSheetId="1" hidden="1">#REF!,#REF!,#REF!</definedName>
    <definedName name="Z_D9FEE514_41A3_11D2_860B_CAC74E393A92_.wvu.Cols" hidden="1">#REF!,#REF!,#REF!</definedName>
    <definedName name="Z_D9FEE514_41A3_11D2_860B_CAC74E393A92_.wvu.PrintArea" localSheetId="0" hidden="1">#REF!</definedName>
    <definedName name="Z_D9FEE514_41A3_11D2_860B_CAC74E393A92_.wvu.PrintArea" localSheetId="1" hidden="1">#REF!</definedName>
    <definedName name="Z_D9FEE514_41A3_11D2_860B_CAC74E393A92_.wvu.PrintArea" hidden="1">#REF!</definedName>
    <definedName name="Z_D9FEE514_41A3_11D2_860B_CAC74E393A92_.wvu.PrintTitles" localSheetId="0" hidden="1">#REF!,#REF!</definedName>
    <definedName name="Z_D9FEE514_41A3_11D2_860B_CAC74E393A92_.wvu.PrintTitles" localSheetId="1" hidden="1">#REF!,#REF!</definedName>
    <definedName name="Z_D9FEE514_41A3_11D2_860B_CAC74E393A92_.wvu.PrintTitles" hidden="1">#REF!,#REF!</definedName>
    <definedName name="Z_D9FEE514_41A3_11D2_860B_CAC74E393A92_.wvu.Rows" localSheetId="0" hidden="1">#REF!,#REF!,#REF!,#REF!,#REF!,#REF!,#REF!,#REF!,#REF!,#REF!,#REF!,#REF!,#REF!</definedName>
    <definedName name="Z_D9FEE514_41A3_11D2_860B_CAC74E393A92_.wvu.Rows" localSheetId="1" hidden="1">#REF!,#REF!,#REF!,#REF!,#REF!,#REF!,#REF!,#REF!,#REF!,#REF!,#REF!,#REF!,#REF!</definedName>
    <definedName name="Z_D9FEE514_41A3_11D2_860B_CAC74E393A92_.wvu.Rows" hidden="1">#REF!,#REF!,#REF!,#REF!,#REF!,#REF!,#REF!,#REF!,#REF!,#REF!,#REF!,#REF!,#REF!</definedName>
    <definedName name="Z_D9FEE515_41A3_11D2_860B_CAC74E393A92_.wvu.Cols" localSheetId="0" hidden="1">#REF!,#REF!,#REF!</definedName>
    <definedName name="Z_D9FEE515_41A3_11D2_860B_CAC74E393A92_.wvu.Cols" localSheetId="1" hidden="1">#REF!,#REF!,#REF!</definedName>
    <definedName name="Z_D9FEE515_41A3_11D2_860B_CAC74E393A92_.wvu.Cols" hidden="1">#REF!,#REF!,#REF!</definedName>
    <definedName name="Z_D9FEE515_41A3_11D2_860B_CAC74E393A92_.wvu.PrintArea" localSheetId="0" hidden="1">#REF!</definedName>
    <definedName name="Z_D9FEE515_41A3_11D2_860B_CAC74E393A92_.wvu.PrintArea" localSheetId="1" hidden="1">#REF!</definedName>
    <definedName name="Z_D9FEE515_41A3_11D2_860B_CAC74E393A92_.wvu.PrintArea" hidden="1">#REF!</definedName>
    <definedName name="Z_D9FEE515_41A3_11D2_860B_CAC74E393A92_.wvu.PrintTitles" localSheetId="0" hidden="1">#REF!,#REF!</definedName>
    <definedName name="Z_D9FEE515_41A3_11D2_860B_CAC74E393A92_.wvu.PrintTitles" localSheetId="1" hidden="1">#REF!,#REF!</definedName>
    <definedName name="Z_D9FEE515_41A3_11D2_860B_CAC74E393A92_.wvu.PrintTitles" hidden="1">#REF!,#REF!</definedName>
    <definedName name="Z_D9FEE515_41A3_11D2_860B_CAC74E393A92_.wvu.Rows" localSheetId="0" hidden="1">#REF!</definedName>
    <definedName name="Z_D9FEE515_41A3_11D2_860B_CAC74E393A92_.wvu.Rows" localSheetId="1" hidden="1">#REF!</definedName>
    <definedName name="Z_D9FEE515_41A3_11D2_860B_CAC74E393A92_.wvu.Rows" hidden="1">#REF!</definedName>
    <definedName name="Z_D9FEE516_41A3_11D2_860B_CAC74E393A92_.wvu.Cols" localSheetId="0" hidden="1">#REF!,#REF!,#REF!</definedName>
    <definedName name="Z_D9FEE516_41A3_11D2_860B_CAC74E393A92_.wvu.Cols" localSheetId="1" hidden="1">#REF!,#REF!,#REF!</definedName>
    <definedName name="Z_D9FEE516_41A3_11D2_860B_CAC74E393A92_.wvu.Cols" hidden="1">#REF!,#REF!,#REF!</definedName>
    <definedName name="Z_D9FEE516_41A3_11D2_860B_CAC74E393A92_.wvu.PrintArea" localSheetId="0" hidden="1">#REF!</definedName>
    <definedName name="Z_D9FEE516_41A3_11D2_860B_CAC74E393A92_.wvu.PrintArea" localSheetId="1" hidden="1">#REF!</definedName>
    <definedName name="Z_D9FEE516_41A3_11D2_860B_CAC74E393A92_.wvu.PrintArea" hidden="1">#REF!</definedName>
    <definedName name="Z_D9FEE516_41A3_11D2_860B_CAC74E393A92_.wvu.PrintTitles" localSheetId="0" hidden="1">#REF!,#REF!</definedName>
    <definedName name="Z_D9FEE516_41A3_11D2_860B_CAC74E393A92_.wvu.PrintTitles" localSheetId="1" hidden="1">#REF!,#REF!</definedName>
    <definedName name="Z_D9FEE516_41A3_11D2_860B_CAC74E393A92_.wvu.PrintTitles" hidden="1">#REF!,#REF!</definedName>
    <definedName name="Z_D9FEE516_41A3_11D2_860B_CAC74E393A92_.wvu.Rows" localSheetId="0" hidden="1">#REF!,#REF!,#REF!,#REF!,#REF!,#REF!,#REF!,#REF!,#REF!,#REF!,#REF!,#REF!,#REF!,#REF!,#REF!,#REF!,#REF!,#REF!,#REF!</definedName>
    <definedName name="Z_D9FEE516_41A3_11D2_860B_CAC74E393A92_.wvu.Rows" localSheetId="1" hidden="1">#REF!,#REF!,#REF!,#REF!,#REF!,#REF!,#REF!,#REF!,#REF!,#REF!,#REF!,#REF!,#REF!,#REF!,#REF!,#REF!,#REF!,#REF!,#REF!</definedName>
    <definedName name="Z_D9FEE516_41A3_11D2_860B_CAC74E393A92_.wvu.Rows" hidden="1">#REF!,#REF!,#REF!,#REF!,#REF!,#REF!,#REF!,#REF!,#REF!,#REF!,#REF!,#REF!,#REF!,#REF!,#REF!,#REF!,#REF!,#REF!,#REF!</definedName>
    <definedName name="_xlnm.Extract" localSheetId="2">IV_AI_2.2!#REF!</definedName>
    <definedName name="_xlnm.Extrac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3" i="20" l="1"/>
  <c r="BR40" i="18" l="1"/>
  <c r="BQ40" i="18"/>
  <c r="BQ9" i="18"/>
  <c r="BQ10" i="18"/>
  <c r="BQ12" i="18"/>
  <c r="BQ46" i="18"/>
  <c r="BQ47" i="18"/>
  <c r="BQ48" i="18"/>
  <c r="BQ52" i="18"/>
  <c r="BQ53" i="18"/>
  <c r="BQ61" i="18"/>
  <c r="BQ67" i="18"/>
  <c r="AP6" i="20"/>
  <c r="AP7" i="20"/>
  <c r="AP8" i="20"/>
  <c r="BR67" i="18" l="1"/>
  <c r="BR61" i="18"/>
  <c r="BR53" i="18"/>
  <c r="BR52" i="18"/>
  <c r="BR48" i="18"/>
  <c r="BR47" i="18"/>
  <c r="BR46" i="18"/>
  <c r="BR39" i="18"/>
  <c r="BR36" i="18"/>
  <c r="BR12" i="18"/>
  <c r="BR10" i="18"/>
  <c r="BR9" i="18"/>
  <c r="BR11" i="18" l="1"/>
  <c r="BQ11" i="18"/>
  <c r="BR13" i="18"/>
  <c r="BQ13" i="18"/>
  <c r="AU77" i="18"/>
  <c r="Y77" i="18"/>
  <c r="Q77" i="18"/>
  <c r="I77" i="18"/>
  <c r="X77" i="18"/>
  <c r="P77" i="18"/>
  <c r="H77" i="18"/>
  <c r="AS77" i="18"/>
  <c r="BA77" i="18"/>
  <c r="AD77" i="18"/>
  <c r="V77" i="18"/>
  <c r="N77" i="18"/>
  <c r="F77" i="18"/>
  <c r="G77" i="18"/>
  <c r="AZ77" i="18"/>
  <c r="AQ77" i="18"/>
  <c r="AC77" i="18"/>
  <c r="U77" i="18"/>
  <c r="M77" i="18"/>
  <c r="E77" i="18"/>
  <c r="AY77" i="18"/>
  <c r="O77" i="18"/>
  <c r="AX77" i="18"/>
  <c r="AB77" i="18"/>
  <c r="T77" i="18"/>
  <c r="L77" i="18"/>
  <c r="BB77" i="18"/>
  <c r="W77" i="18"/>
  <c r="AW77" i="18"/>
  <c r="AA77" i="18"/>
  <c r="S77" i="18"/>
  <c r="K77" i="18"/>
  <c r="AV77" i="18"/>
  <c r="Z77" i="18"/>
  <c r="R77" i="18"/>
  <c r="J77" i="18"/>
  <c r="AT77" i="18"/>
  <c r="BQ7" i="18" l="1"/>
  <c r="BR7" i="18"/>
  <c r="BQ36" i="18" l="1"/>
  <c r="BR16" i="18" l="1"/>
  <c r="BQ16" i="18"/>
  <c r="BR42" i="18"/>
  <c r="BQ42" i="18"/>
  <c r="BR43" i="18"/>
  <c r="BQ43" i="18"/>
  <c r="AP24" i="20"/>
  <c r="BH77" i="18"/>
  <c r="G80" i="18"/>
  <c r="BR29" i="18"/>
  <c r="BQ29" i="18"/>
  <c r="BR50" i="18"/>
  <c r="BQ50" i="18"/>
  <c r="BC77" i="18"/>
  <c r="BR31" i="18"/>
  <c r="BQ31" i="18"/>
  <c r="BI77" i="18"/>
  <c r="AP77" i="18"/>
  <c r="AP5" i="20"/>
  <c r="BR35" i="18"/>
  <c r="BQ35" i="18"/>
  <c r="AO77" i="18"/>
  <c r="BR59" i="18"/>
  <c r="BQ59" i="18"/>
  <c r="BR14" i="18"/>
  <c r="BQ14" i="18"/>
  <c r="BR37" i="18"/>
  <c r="BQ37" i="18"/>
  <c r="BR62" i="18"/>
  <c r="BQ62" i="18"/>
  <c r="BR15" i="18"/>
  <c r="BQ15" i="18"/>
  <c r="BR41" i="18"/>
  <c r="BQ41" i="18"/>
  <c r="I82" i="18"/>
  <c r="K82" i="18"/>
  <c r="F82" i="18"/>
  <c r="H82" i="18"/>
  <c r="AZ82" i="18"/>
  <c r="AB82" i="18"/>
  <c r="T82" i="18"/>
  <c r="L82" i="18"/>
  <c r="BG82" i="18"/>
  <c r="AY82" i="18"/>
  <c r="S82" i="18"/>
  <c r="W82" i="18"/>
  <c r="BB82" i="18"/>
  <c r="AT82" i="18"/>
  <c r="V82" i="18"/>
  <c r="N82" i="18"/>
  <c r="AU82" i="18"/>
  <c r="O82" i="18"/>
  <c r="G82" i="18"/>
  <c r="AX82" i="18"/>
  <c r="AH82" i="18"/>
  <c r="Z82" i="18"/>
  <c r="R82" i="18"/>
  <c r="J82" i="18"/>
  <c r="AW82" i="18"/>
  <c r="AO82" i="18"/>
  <c r="Q82" i="18"/>
  <c r="AV82" i="18"/>
  <c r="X82" i="18"/>
  <c r="P82" i="18"/>
  <c r="BA82" i="18"/>
  <c r="AS82" i="18"/>
  <c r="AC82" i="18"/>
  <c r="U82" i="18"/>
  <c r="M82" i="18"/>
  <c r="E82" i="18"/>
  <c r="BF82" i="18" l="1"/>
  <c r="BB81" i="18"/>
  <c r="AL82" i="18"/>
  <c r="Q81" i="18"/>
  <c r="AD81" i="18"/>
  <c r="AX81" i="18"/>
  <c r="K81" i="18"/>
  <c r="Y81" i="18"/>
  <c r="AN82" i="18"/>
  <c r="F81" i="18"/>
  <c r="AF81" i="18"/>
  <c r="AE82" i="18"/>
  <c r="AM82" i="18"/>
  <c r="BC82" i="18"/>
  <c r="AE81" i="18"/>
  <c r="AC81" i="18"/>
  <c r="AJ81" i="18"/>
  <c r="AF82" i="18"/>
  <c r="BI82" i="18"/>
  <c r="BI81" i="18"/>
  <c r="BJ82" i="18"/>
  <c r="AG81" i="18"/>
  <c r="AQ82" i="18"/>
  <c r="AN81" i="18"/>
  <c r="AY81" i="18"/>
  <c r="P81" i="18"/>
  <c r="AZ81" i="18"/>
  <c r="BH82" i="18"/>
  <c r="AP82" i="18"/>
  <c r="U81" i="18"/>
  <c r="AI82" i="18"/>
  <c r="BE81" i="18"/>
  <c r="G81" i="18"/>
  <c r="BC81" i="18"/>
  <c r="BF81" i="18"/>
  <c r="BA81" i="18"/>
  <c r="H81" i="18"/>
  <c r="AW81" i="18"/>
  <c r="AA81" i="18"/>
  <c r="BJ81" i="18"/>
  <c r="AP81" i="18"/>
  <c r="T81" i="18"/>
  <c r="AV83" i="18"/>
  <c r="AD82" i="18"/>
  <c r="I80" i="18"/>
  <c r="BE76" i="18"/>
  <c r="BJ77" i="18"/>
  <c r="O81" i="18"/>
  <c r="AK81" i="18"/>
  <c r="V81" i="18"/>
  <c r="G79" i="18"/>
  <c r="G78" i="18"/>
  <c r="G76" i="18"/>
  <c r="R81" i="18"/>
  <c r="AV81" i="18"/>
  <c r="BF77" i="18"/>
  <c r="AH81" i="18"/>
  <c r="J81" i="18"/>
  <c r="N80" i="18"/>
  <c r="BK77" i="18"/>
  <c r="AQ81" i="18"/>
  <c r="AI77" i="18"/>
  <c r="AN77" i="18"/>
  <c r="BD77" i="18"/>
  <c r="AK82" i="18"/>
  <c r="BD83" i="18"/>
  <c r="AK77" i="18"/>
  <c r="BB83" i="18"/>
  <c r="AS83" i="18"/>
  <c r="BM77" i="18"/>
  <c r="AH77" i="18"/>
  <c r="BG77" i="18"/>
  <c r="X81" i="18"/>
  <c r="M81" i="18"/>
  <c r="AS81" i="18"/>
  <c r="BG76" i="18"/>
  <c r="F80" i="18"/>
  <c r="BD82" i="18"/>
  <c r="BR6" i="18"/>
  <c r="BQ6" i="18"/>
  <c r="BD81" i="18"/>
  <c r="E81" i="18"/>
  <c r="S81" i="18"/>
  <c r="AT81" i="18"/>
  <c r="AI81" i="18"/>
  <c r="BR68" i="18"/>
  <c r="BQ68" i="18"/>
  <c r="AU81" i="18"/>
  <c r="AP4" i="20"/>
  <c r="AG82" i="18"/>
  <c r="AQ76" i="18"/>
  <c r="AA82" i="18"/>
  <c r="M80" i="18"/>
  <c r="U83" i="18"/>
  <c r="Z81" i="18"/>
  <c r="N81" i="18"/>
  <c r="AP76" i="18"/>
  <c r="BJ78" i="18"/>
  <c r="AZ83" i="18"/>
  <c r="AF77" i="18"/>
  <c r="AG77" i="18"/>
  <c r="BE77" i="18"/>
  <c r="AO81" i="18"/>
  <c r="I81" i="18"/>
  <c r="L81" i="18"/>
  <c r="BH81" i="18"/>
  <c r="H80" i="18"/>
  <c r="AE77" i="18"/>
  <c r="AP17" i="20"/>
  <c r="BN77" i="18"/>
  <c r="BK100" i="20"/>
  <c r="AJ82" i="18"/>
  <c r="Y82" i="18"/>
  <c r="BF78" i="18"/>
  <c r="AL81" i="18"/>
  <c r="AM81" i="18"/>
  <c r="W81" i="18"/>
  <c r="BE82" i="18"/>
  <c r="AB81" i="18"/>
  <c r="BG81" i="18"/>
  <c r="BH100" i="20" l="1"/>
  <c r="BM82" i="18"/>
  <c r="BB101" i="20"/>
  <c r="BN81" i="18"/>
  <c r="BK81" i="18"/>
  <c r="M100" i="20"/>
  <c r="BJ76" i="18"/>
  <c r="F100" i="20"/>
  <c r="AS100" i="20"/>
  <c r="G100" i="20"/>
  <c r="H87" i="18"/>
  <c r="BM76" i="18"/>
  <c r="AJ78" i="18"/>
  <c r="U78" i="18"/>
  <c r="U76" i="18"/>
  <c r="L80" i="18"/>
  <c r="K100" i="20"/>
  <c r="BL100" i="20"/>
  <c r="BI100" i="20"/>
  <c r="BE101" i="20"/>
  <c r="BC83" i="18"/>
  <c r="M83" i="18"/>
  <c r="E83" i="18"/>
  <c r="AU83" i="18"/>
  <c r="AS85" i="18"/>
  <c r="BI83" i="18"/>
  <c r="BC101" i="20"/>
  <c r="BA83" i="18"/>
  <c r="S83" i="18"/>
  <c r="R76" i="18"/>
  <c r="R78" i="18"/>
  <c r="L100" i="20"/>
  <c r="S76" i="18"/>
  <c r="S78" i="18"/>
  <c r="AS76" i="18"/>
  <c r="AS78" i="18"/>
  <c r="AS79" i="18"/>
  <c r="L76" i="18"/>
  <c r="L78" i="18"/>
  <c r="L79" i="18"/>
  <c r="T76" i="18"/>
  <c r="T78" i="18"/>
  <c r="AJ100" i="20"/>
  <c r="AI100" i="20"/>
  <c r="BG101" i="20"/>
  <c r="BE83" i="18"/>
  <c r="BF83" i="18"/>
  <c r="AG83" i="18"/>
  <c r="AT94" i="20"/>
  <c r="AE78" i="18"/>
  <c r="AC83" i="18"/>
  <c r="W83" i="18"/>
  <c r="Q83" i="18"/>
  <c r="H100" i="20"/>
  <c r="J80" i="18"/>
  <c r="Q76" i="18"/>
  <c r="Q78" i="18"/>
  <c r="Y76" i="18"/>
  <c r="Y78" i="18"/>
  <c r="AY80" i="18"/>
  <c r="AW100" i="20"/>
  <c r="BK82" i="18"/>
  <c r="AM83" i="18"/>
  <c r="J101" i="20"/>
  <c r="J83" i="18"/>
  <c r="AR94" i="20"/>
  <c r="AP83" i="18"/>
  <c r="T83" i="18"/>
  <c r="T101" i="20"/>
  <c r="BH83" i="18"/>
  <c r="BN82" i="18"/>
  <c r="BJ83" i="18"/>
  <c r="AI76" i="18"/>
  <c r="AI78" i="18"/>
  <c r="BR23" i="18"/>
  <c r="BQ23" i="18"/>
  <c r="K78" i="18"/>
  <c r="K79" i="18"/>
  <c r="K76" i="18"/>
  <c r="BI76" i="18"/>
  <c r="BI78" i="18"/>
  <c r="F76" i="18"/>
  <c r="F79" i="18"/>
  <c r="F78" i="18"/>
  <c r="E79" i="18"/>
  <c r="E78" i="18"/>
  <c r="E76" i="18"/>
  <c r="BA78" i="18"/>
  <c r="BA79" i="18"/>
  <c r="BA76" i="18"/>
  <c r="AM76" i="18"/>
  <c r="E80" i="18"/>
  <c r="AL77" i="18"/>
  <c r="AL76" i="18"/>
  <c r="AT100" i="20"/>
  <c r="J100" i="20"/>
  <c r="BH76" i="18"/>
  <c r="BH78" i="18"/>
  <c r="BG78" i="18"/>
  <c r="BJ100" i="20"/>
  <c r="AM77" i="18"/>
  <c r="BM81" i="18"/>
  <c r="AY83" i="18"/>
  <c r="AY84" i="18"/>
  <c r="Z83" i="18"/>
  <c r="V101" i="20"/>
  <c r="V83" i="18"/>
  <c r="O83" i="18"/>
  <c r="AL83" i="18"/>
  <c r="AH83" i="18"/>
  <c r="R83" i="18"/>
  <c r="AV87" i="18"/>
  <c r="AN83" i="18"/>
  <c r="AU80" i="18"/>
  <c r="AB76" i="18"/>
  <c r="AB78" i="18"/>
  <c r="BR5" i="18"/>
  <c r="BQ5" i="18"/>
  <c r="W76" i="18"/>
  <c r="W78" i="18"/>
  <c r="V78" i="18"/>
  <c r="V76" i="18"/>
  <c r="X78" i="18"/>
  <c r="X76" i="18"/>
  <c r="AP78" i="18"/>
  <c r="E100" i="20"/>
  <c r="E94" i="20"/>
  <c r="N100" i="20"/>
  <c r="BE78" i="18"/>
  <c r="AK83" i="18"/>
  <c r="BB87" i="18"/>
  <c r="AW83" i="18"/>
  <c r="AY101" i="20"/>
  <c r="BG83" i="18"/>
  <c r="AQ83" i="18"/>
  <c r="AS87" i="18"/>
  <c r="AT83" i="18"/>
  <c r="AV101" i="20"/>
  <c r="U84" i="18"/>
  <c r="AH100" i="20"/>
  <c r="G87" i="18"/>
  <c r="AY87" i="18"/>
  <c r="AX83" i="18"/>
  <c r="AS84" i="18"/>
  <c r="BC100" i="20"/>
  <c r="P83" i="18"/>
  <c r="Z78" i="18"/>
  <c r="Z76" i="18"/>
  <c r="BC76" i="18"/>
  <c r="BC78" i="18"/>
  <c r="AD78" i="18"/>
  <c r="AD76" i="18"/>
  <c r="AJ77" i="18"/>
  <c r="AL78" i="18"/>
  <c r="D94" i="20"/>
  <c r="AQ78" i="18"/>
  <c r="BA80" i="18"/>
  <c r="AC78" i="18"/>
  <c r="AC76" i="18"/>
  <c r="BG94" i="20"/>
  <c r="BG100" i="20"/>
  <c r="AY78" i="18"/>
  <c r="AY79" i="18"/>
  <c r="AY76" i="18"/>
  <c r="N78" i="18"/>
  <c r="N79" i="18"/>
  <c r="N76" i="18"/>
  <c r="AR100" i="20"/>
  <c r="H79" i="18"/>
  <c r="H78" i="18"/>
  <c r="H76" i="18"/>
  <c r="I100" i="20"/>
  <c r="I94" i="20"/>
  <c r="M76" i="18"/>
  <c r="M78" i="18"/>
  <c r="M79" i="18"/>
  <c r="AY85" i="18"/>
  <c r="AA78" i="18"/>
  <c r="AA76" i="18"/>
  <c r="O78" i="18"/>
  <c r="O76" i="18"/>
  <c r="K80" i="18"/>
  <c r="AW94" i="20"/>
  <c r="J76" i="18"/>
  <c r="J79" i="18"/>
  <c r="J78" i="18"/>
  <c r="AU94" i="20"/>
  <c r="AU100" i="20"/>
  <c r="I79" i="18"/>
  <c r="I76" i="18"/>
  <c r="I78" i="18"/>
  <c r="P76" i="18"/>
  <c r="P78" i="18"/>
  <c r="BF76" i="18"/>
  <c r="BD94" i="20"/>
  <c r="BD100" i="20"/>
  <c r="E85" i="18"/>
  <c r="P101" i="20" l="1"/>
  <c r="BI101" i="20"/>
  <c r="N101" i="20"/>
  <c r="BL101" i="20"/>
  <c r="J85" i="18"/>
  <c r="H101" i="20"/>
  <c r="J94" i="20"/>
  <c r="G85" i="18"/>
  <c r="Q84" i="18"/>
  <c r="AH101" i="20"/>
  <c r="AV86" i="18"/>
  <c r="BO100" i="20"/>
  <c r="BJ84" i="18"/>
  <c r="AJ76" i="18"/>
  <c r="BJ86" i="18"/>
  <c r="AE76" i="18"/>
  <c r="Q101" i="20"/>
  <c r="AP101" i="20"/>
  <c r="AV80" i="18"/>
  <c r="BJ101" i="20"/>
  <c r="M85" i="18"/>
  <c r="P84" i="18"/>
  <c r="L94" i="20"/>
  <c r="L101" i="20"/>
  <c r="AE100" i="20"/>
  <c r="AK84" i="18"/>
  <c r="BA101" i="20"/>
  <c r="AZ101" i="20"/>
  <c r="L83" i="18"/>
  <c r="L85" i="18"/>
  <c r="AW78" i="18"/>
  <c r="AW79" i="18"/>
  <c r="AW76" i="18"/>
  <c r="AL101" i="20"/>
  <c r="F83" i="18"/>
  <c r="F85" i="18"/>
  <c r="BE100" i="20"/>
  <c r="BE94" i="20"/>
  <c r="AP84" i="18"/>
  <c r="BA94" i="20"/>
  <c r="BA100" i="20"/>
  <c r="BC94" i="20"/>
  <c r="AU101" i="20"/>
  <c r="AT101" i="20"/>
  <c r="AG94" i="20"/>
  <c r="BH94" i="20"/>
  <c r="BH101" i="20"/>
  <c r="S101" i="20"/>
  <c r="AQ100" i="20"/>
  <c r="AP94" i="20"/>
  <c r="AP100" i="20"/>
  <c r="BK94" i="20"/>
  <c r="BK101" i="20"/>
  <c r="AN78" i="18"/>
  <c r="AN76" i="18"/>
  <c r="AK76" i="18"/>
  <c r="AK78" i="18"/>
  <c r="X83" i="18"/>
  <c r="X101" i="20"/>
  <c r="BH84" i="18"/>
  <c r="AM100" i="20"/>
  <c r="AM94" i="20"/>
  <c r="AM78" i="18"/>
  <c r="AW87" i="18"/>
  <c r="AK87" i="18"/>
  <c r="L84" i="18"/>
  <c r="M84" i="18"/>
  <c r="AN84" i="18"/>
  <c r="AJ87" i="18"/>
  <c r="I85" i="18"/>
  <c r="AN87" i="18"/>
  <c r="AV85" i="18"/>
  <c r="AW80" i="18"/>
  <c r="AX84" i="18"/>
  <c r="H85" i="18"/>
  <c r="H83" i="18"/>
  <c r="BB84" i="18"/>
  <c r="N94" i="20"/>
  <c r="F94" i="20"/>
  <c r="F101" i="20"/>
  <c r="AT80" i="18"/>
  <c r="BF84" i="18"/>
  <c r="H84" i="18"/>
  <c r="BN76" i="18"/>
  <c r="BN78" i="18"/>
  <c r="AV100" i="20"/>
  <c r="AV94" i="20"/>
  <c r="AX78" i="18"/>
  <c r="AX79" i="18"/>
  <c r="AX76" i="18"/>
  <c r="AX80" i="18"/>
  <c r="AZ94" i="20"/>
  <c r="AZ100" i="20"/>
  <c r="AO100" i="20"/>
  <c r="AN94" i="20"/>
  <c r="AN100" i="20"/>
  <c r="K101" i="20"/>
  <c r="BB80" i="18"/>
  <c r="BK78" i="18"/>
  <c r="BK76" i="18"/>
  <c r="AE94" i="20"/>
  <c r="AE83" i="18"/>
  <c r="AP87" i="18"/>
  <c r="S84" i="18"/>
  <c r="AL100" i="20"/>
  <c r="AL94" i="20"/>
  <c r="BB94" i="20"/>
  <c r="BB100" i="20"/>
  <c r="O101" i="20"/>
  <c r="AM101" i="20"/>
  <c r="AO78" i="18"/>
  <c r="AO76" i="18"/>
  <c r="U101" i="20"/>
  <c r="H86" i="18"/>
  <c r="BL94" i="20"/>
  <c r="K94" i="20"/>
  <c r="AT84" i="18"/>
  <c r="AU85" i="18"/>
  <c r="L87" i="18"/>
  <c r="K83" i="18"/>
  <c r="Z84" i="18"/>
  <c r="AZ85" i="18"/>
  <c r="BD87" i="18"/>
  <c r="AO101" i="20"/>
  <c r="AQ94" i="20"/>
  <c r="AO83" i="18"/>
  <c r="O84" i="18"/>
  <c r="BN83" i="18"/>
  <c r="J84" i="18"/>
  <c r="AW84" i="18"/>
  <c r="BM83" i="18"/>
  <c r="BG84" i="18"/>
  <c r="AQ84" i="18"/>
  <c r="AK101" i="20"/>
  <c r="AL87" i="18"/>
  <c r="AF76" i="18"/>
  <c r="AF78" i="18"/>
  <c r="AS86" i="18"/>
  <c r="BF100" i="20"/>
  <c r="BF94" i="20"/>
  <c r="H94" i="20"/>
  <c r="R84" i="18"/>
  <c r="G84" i="18"/>
  <c r="AT85" i="18"/>
  <c r="AY100" i="20"/>
  <c r="AY94" i="20"/>
  <c r="AZ79" i="18"/>
  <c r="AZ80" i="18"/>
  <c r="AG101" i="20"/>
  <c r="AF83" i="18"/>
  <c r="V84" i="18"/>
  <c r="AG87" i="18"/>
  <c r="BA87" i="18"/>
  <c r="K85" i="18"/>
  <c r="N83" i="18"/>
  <c r="N85" i="18"/>
  <c r="W84" i="18"/>
  <c r="AN101" i="20"/>
  <c r="BP100" i="20"/>
  <c r="AH94" i="20"/>
  <c r="G83" i="18"/>
  <c r="G86" i="18"/>
  <c r="BM100" i="20"/>
  <c r="BB78" i="18"/>
  <c r="BB79" i="18"/>
  <c r="BB76" i="18"/>
  <c r="AC84" i="18"/>
  <c r="AU78" i="18"/>
  <c r="AU79" i="18"/>
  <c r="AU76" i="18"/>
  <c r="AV84" i="18"/>
  <c r="AV78" i="18"/>
  <c r="AV79" i="18"/>
  <c r="AV76" i="18"/>
  <c r="I83" i="18"/>
  <c r="BN100" i="20"/>
  <c r="BF101" i="20"/>
  <c r="BM78" i="18"/>
  <c r="BE84" i="18"/>
  <c r="AX85" i="18"/>
  <c r="AG84" i="18"/>
  <c r="AX87" i="18"/>
  <c r="N84" i="18"/>
  <c r="F84" i="18"/>
  <c r="BA84" i="18"/>
  <c r="E84" i="18"/>
  <c r="AH76" i="18"/>
  <c r="AH78" i="18"/>
  <c r="AH84" i="18"/>
  <c r="AS94" i="20"/>
  <c r="AS101" i="20"/>
  <c r="R101" i="20"/>
  <c r="BB86" i="18"/>
  <c r="BJ94" i="20"/>
  <c r="G94" i="20"/>
  <c r="G101" i="20"/>
  <c r="BD101" i="20"/>
  <c r="AG76" i="18"/>
  <c r="AG78" i="18"/>
  <c r="AY86" i="18"/>
  <c r="AZ78" i="18"/>
  <c r="AZ76" i="18"/>
  <c r="AX101" i="20"/>
  <c r="AW101" i="20"/>
  <c r="E101" i="20"/>
  <c r="AZ84" i="18"/>
  <c r="AG100" i="20"/>
  <c r="AF100" i="20"/>
  <c r="T84" i="18"/>
  <c r="BB85" i="18"/>
  <c r="BA85" i="18"/>
  <c r="BC87" i="18"/>
  <c r="K87" i="18"/>
  <c r="AM87" i="18"/>
  <c r="J87" i="18"/>
  <c r="BK83" i="18"/>
  <c r="BM101" i="20"/>
  <c r="AZ87" i="18"/>
  <c r="Y83" i="18"/>
  <c r="Y101" i="20"/>
  <c r="AU84" i="18"/>
  <c r="BC84" i="18"/>
  <c r="F87" i="18"/>
  <c r="AM84" i="18"/>
  <c r="K84" i="18"/>
  <c r="BI84" i="18"/>
  <c r="I84" i="18"/>
  <c r="AT87" i="18"/>
  <c r="AL84" i="18"/>
  <c r="AW85" i="18"/>
  <c r="AA101" i="20"/>
  <c r="AA83" i="18"/>
  <c r="AK94" i="20"/>
  <c r="AK100" i="20"/>
  <c r="AX94" i="20"/>
  <c r="AX100" i="20"/>
  <c r="AT78" i="18"/>
  <c r="AT79" i="18"/>
  <c r="AT76" i="18"/>
  <c r="AH87" i="18"/>
  <c r="W101" i="20"/>
  <c r="I101" i="20"/>
  <c r="BD84" i="18"/>
  <c r="BD78" i="18"/>
  <c r="BD76" i="18"/>
  <c r="M94" i="20"/>
  <c r="M101" i="20"/>
  <c r="BI94" i="20"/>
  <c r="AK86" i="18" l="1"/>
  <c r="AG86" i="18"/>
  <c r="AO94" i="20"/>
  <c r="AF94" i="20"/>
  <c r="AB101" i="20"/>
  <c r="F86" i="18"/>
  <c r="AN86" i="18"/>
  <c r="AD84" i="18"/>
  <c r="BO94" i="20"/>
  <c r="BO101" i="20"/>
  <c r="BC86" i="18"/>
  <c r="AI101" i="20"/>
  <c r="AI94" i="20"/>
  <c r="AQ87" i="18"/>
  <c r="AQ86" i="18"/>
  <c r="BI87" i="18"/>
  <c r="BI86" i="18"/>
  <c r="BM94" i="20"/>
  <c r="BE87" i="18"/>
  <c r="BE86" i="18"/>
  <c r="AO84" i="18"/>
  <c r="AZ86" i="18"/>
  <c r="BA86" i="18"/>
  <c r="AB83" i="18"/>
  <c r="AB84" i="18"/>
  <c r="AA84" i="18"/>
  <c r="BP94" i="20"/>
  <c r="BP101" i="20"/>
  <c r="BN101" i="20"/>
  <c r="AI83" i="18"/>
  <c r="AP86" i="18"/>
  <c r="BN84" i="18"/>
  <c r="N87" i="18"/>
  <c r="N86" i="18"/>
  <c r="K86" i="18"/>
  <c r="AJ84" i="18"/>
  <c r="I87" i="18"/>
  <c r="I86" i="18"/>
  <c r="AL86" i="18"/>
  <c r="J86" i="18"/>
  <c r="BK84" i="18"/>
  <c r="Y84" i="18"/>
  <c r="AU87" i="18"/>
  <c r="AU86" i="18"/>
  <c r="BN94" i="20"/>
  <c r="AJ83" i="18"/>
  <c r="AJ86" i="18"/>
  <c r="AD83" i="18"/>
  <c r="AH86" i="18"/>
  <c r="AM86" i="18"/>
  <c r="AW86" i="18"/>
  <c r="AD87" i="18"/>
  <c r="AI84" i="18"/>
  <c r="X84" i="18"/>
  <c r="BF87" i="18"/>
  <c r="BF86" i="18"/>
  <c r="M87" i="18"/>
  <c r="M86" i="18"/>
  <c r="BN86" i="18"/>
  <c r="BG87" i="18"/>
  <c r="BG86" i="18"/>
  <c r="AF101" i="20"/>
  <c r="AC101" i="20"/>
  <c r="AJ94" i="20"/>
  <c r="AJ101" i="20"/>
  <c r="AE101" i="20"/>
  <c r="AD101" i="20"/>
  <c r="AD94" i="20"/>
  <c r="AR101" i="20"/>
  <c r="AQ101" i="20"/>
  <c r="AE84" i="18"/>
  <c r="BD86" i="18"/>
  <c r="BH87" i="18"/>
  <c r="BH86" i="18"/>
  <c r="AX86" i="18"/>
  <c r="E87" i="18"/>
  <c r="E86" i="18"/>
  <c r="BM84" i="18"/>
  <c r="AI87" i="18"/>
  <c r="Z101" i="20"/>
  <c r="AF84" i="18"/>
  <c r="AT86" i="18"/>
  <c r="L86" i="18"/>
  <c r="AI86" i="18" l="1"/>
  <c r="AD86" i="18"/>
  <c r="AF87" i="18"/>
  <c r="AF86" i="18"/>
  <c r="AE87" i="18"/>
  <c r="AE86" i="18"/>
  <c r="BK86" i="18"/>
  <c r="BM86" i="18"/>
  <c r="AO87" i="18"/>
  <c r="AO86" i="18"/>
  <c r="BJ87" i="18" l="1"/>
  <c r="BK87" i="18" l="1"/>
  <c r="BM87" i="18" l="1"/>
  <c r="BN87" i="18" l="1"/>
  <c r="BD80" i="18" l="1"/>
  <c r="BH80" i="18"/>
  <c r="BI80" i="18"/>
  <c r="BG80" i="18"/>
  <c r="BC80" i="18"/>
  <c r="BE80" i="18"/>
  <c r="BD79" i="18" l="1"/>
  <c r="BG79" i="18"/>
  <c r="BH79" i="18"/>
  <c r="BI79" i="18"/>
  <c r="BE85" i="18"/>
  <c r="BI85" i="18"/>
  <c r="BC85" i="18"/>
  <c r="BG85" i="18"/>
  <c r="BF85" i="18"/>
  <c r="BC79" i="18"/>
  <c r="BE79" i="18"/>
  <c r="BH85" i="18"/>
  <c r="BF79" i="18"/>
  <c r="BF80" i="18"/>
  <c r="BD85" i="18"/>
  <c r="BR17" i="18" l="1"/>
  <c r="BQ101" i="20" l="1"/>
  <c r="BQ100" i="20" l="1"/>
  <c r="BQ94" i="20"/>
  <c r="AH80" i="18" l="1"/>
  <c r="AS80" i="18"/>
  <c r="AI80" i="18"/>
  <c r="AG80" i="18"/>
  <c r="AF80" i="18"/>
  <c r="AL80" i="18"/>
  <c r="AJ80" i="18"/>
  <c r="AE80" i="18"/>
  <c r="AD80" i="18"/>
  <c r="AK80" i="18"/>
  <c r="AB79" i="18" l="1"/>
  <c r="AC79" i="18" l="1"/>
  <c r="AD79" i="18"/>
  <c r="AL79" i="18"/>
  <c r="AO80" i="18"/>
  <c r="AQ80" i="18"/>
  <c r="AJ79" i="18"/>
  <c r="AK79" i="18"/>
  <c r="AE79" i="18"/>
  <c r="AM80" i="18"/>
  <c r="AH79" i="18"/>
  <c r="AG79" i="18"/>
  <c r="AN80" i="18"/>
  <c r="AF79" i="18"/>
  <c r="AI79" i="18"/>
  <c r="AC85" i="18"/>
  <c r="AD85" i="18"/>
  <c r="AB85" i="18"/>
  <c r="AN79" i="18" l="1"/>
  <c r="AO79" i="18"/>
  <c r="AP79" i="18"/>
  <c r="AP80" i="18"/>
  <c r="AH85" i="18"/>
  <c r="AQ85" i="18"/>
  <c r="AM79" i="18"/>
  <c r="AF85" i="18"/>
  <c r="AP85" i="18"/>
  <c r="AN85" i="18"/>
  <c r="AG85" i="18"/>
  <c r="AQ79" i="18"/>
  <c r="AL85" i="18"/>
  <c r="AE85" i="18"/>
  <c r="AJ85" i="18"/>
  <c r="AM85" i="18"/>
  <c r="AO85" i="18"/>
  <c r="AI85" i="18"/>
  <c r="AK85" i="18"/>
  <c r="AB94" i="20" l="1"/>
  <c r="AC87" i="18"/>
  <c r="AC80" i="18"/>
  <c r="AB87" i="18"/>
  <c r="AC100" i="20"/>
  <c r="AC94" i="20"/>
  <c r="AD100" i="20"/>
  <c r="AB80" i="18"/>
  <c r="AA79" i="18" l="1"/>
  <c r="AC86" i="18"/>
  <c r="AB86" i="18"/>
  <c r="S79" i="18"/>
  <c r="X79" i="18"/>
  <c r="V79" i="18"/>
  <c r="BM80" i="18"/>
  <c r="U79" i="18"/>
  <c r="S85" i="18"/>
  <c r="X85" i="18"/>
  <c r="U85" i="18"/>
  <c r="AA85" i="18"/>
  <c r="V85" i="18"/>
  <c r="O79" i="18" l="1"/>
  <c r="P79" i="18"/>
  <c r="BM79" i="18"/>
  <c r="Y79" i="18"/>
  <c r="BM85" i="18"/>
  <c r="BK80" i="18"/>
  <c r="W79" i="18"/>
  <c r="Z79" i="18"/>
  <c r="U94" i="20"/>
  <c r="S94" i="20"/>
  <c r="Y85" i="18"/>
  <c r="P85" i="18"/>
  <c r="O85" i="18"/>
  <c r="W85" i="18"/>
  <c r="Z85" i="18" l="1"/>
  <c r="BK79" i="18"/>
  <c r="S87" i="18"/>
  <c r="BK85" i="18"/>
  <c r="AA100" i="20"/>
  <c r="X87" i="18"/>
  <c r="BJ85" i="18"/>
  <c r="U80" i="18"/>
  <c r="R79" i="18"/>
  <c r="R85" i="18"/>
  <c r="T79" i="18"/>
  <c r="T85" i="18"/>
  <c r="Q79" i="18"/>
  <c r="AA94" i="20"/>
  <c r="AB100" i="20"/>
  <c r="V87" i="18"/>
  <c r="AA80" i="18"/>
  <c r="V94" i="20"/>
  <c r="V100" i="20"/>
  <c r="X80" i="18"/>
  <c r="U87" i="18"/>
  <c r="AA87" i="18"/>
  <c r="S86" i="18"/>
  <c r="S80" i="18"/>
  <c r="V80" i="18"/>
  <c r="X94" i="20"/>
  <c r="X100" i="20"/>
  <c r="BJ79" i="18"/>
  <c r="BJ80" i="18"/>
  <c r="Q85" i="18"/>
  <c r="V86" i="18" l="1"/>
  <c r="U86" i="18"/>
  <c r="T80" i="18"/>
  <c r="AA86" i="18"/>
  <c r="P80" i="18"/>
  <c r="P87" i="18"/>
  <c r="X86" i="18"/>
  <c r="P100" i="20"/>
  <c r="P94" i="20"/>
  <c r="W80" i="18"/>
  <c r="Z80" i="18"/>
  <c r="R87" i="18"/>
  <c r="W94" i="20"/>
  <c r="W100" i="20"/>
  <c r="Z100" i="20"/>
  <c r="Z94" i="20"/>
  <c r="O87" i="18"/>
  <c r="O100" i="20"/>
  <c r="O94" i="20"/>
  <c r="Y100" i="20"/>
  <c r="Y94" i="20"/>
  <c r="O80" i="18"/>
  <c r="R80" i="18"/>
  <c r="Y87" i="18"/>
  <c r="Z87" i="18"/>
  <c r="T87" i="18"/>
  <c r="W87" i="18"/>
  <c r="Y80" i="18"/>
  <c r="U100" i="20"/>
  <c r="T100" i="20"/>
  <c r="T94" i="20"/>
  <c r="S100" i="20"/>
  <c r="R94" i="20"/>
  <c r="R100" i="20"/>
  <c r="R86" i="18" l="1"/>
  <c r="Y86" i="18"/>
  <c r="Z86" i="18"/>
  <c r="O86" i="18"/>
  <c r="W86" i="18"/>
  <c r="Q94" i="20"/>
  <c r="Q100" i="20"/>
  <c r="Q80" i="18"/>
  <c r="T86" i="18"/>
  <c r="P86" i="18"/>
  <c r="Q87" i="18"/>
  <c r="Q86" i="18" l="1"/>
  <c r="BN80" i="18" l="1"/>
  <c r="BN79" i="18"/>
  <c r="BN85" i="18" l="1"/>
  <c r="AP13" i="20" l="1"/>
  <c r="AP11" i="20" l="1"/>
  <c r="BQ21" i="18"/>
  <c r="BR21" i="18"/>
  <c r="BQ19" i="18" l="1"/>
  <c r="BR19" i="18"/>
  <c r="BQ39" i="18" l="1"/>
  <c r="BQ17" i="18"/>
  <c r="BQ28" i="18" l="1"/>
  <c r="BR28" i="18"/>
  <c r="BQ57" i="18"/>
  <c r="BR57" i="18"/>
  <c r="BQ33" i="18"/>
  <c r="BR33" i="18"/>
  <c r="BQ44" i="18"/>
  <c r="BR44" i="18"/>
  <c r="BQ60" i="18"/>
  <c r="BR60" i="18"/>
  <c r="BQ49" i="18"/>
  <c r="BR49" i="18"/>
  <c r="BQ58" i="18"/>
  <c r="BR58" i="18"/>
  <c r="BQ54" i="18"/>
  <c r="BR54" i="18"/>
  <c r="BQ27" i="18"/>
  <c r="BR27" i="18"/>
  <c r="BQ55" i="18"/>
  <c r="BR55" i="18"/>
  <c r="BQ38" i="18" l="1"/>
  <c r="BR38" i="18"/>
  <c r="BQ34" i="18"/>
  <c r="BR34" i="18"/>
  <c r="AP9" i="20"/>
  <c r="BQ25" i="18"/>
  <c r="BR25" i="18"/>
  <c r="BQ26" i="18"/>
  <c r="BR26" i="18"/>
  <c r="BQ56" i="18"/>
  <c r="BR56" i="18"/>
  <c r="BQ24" i="18" l="1"/>
  <c r="BR24" i="18"/>
  <c r="BQ30" i="18"/>
  <c r="BR30" i="18"/>
  <c r="BQ32" i="18"/>
  <c r="BR32" i="18"/>
  <c r="BQ51" i="18" l="1"/>
  <c r="BR51" i="18"/>
  <c r="BQ45" i="18"/>
  <c r="BR45" i="18"/>
  <c r="AP16" i="20"/>
  <c r="AP15" i="20"/>
  <c r="AP18" i="20" l="1"/>
  <c r="BR4" i="18" l="1"/>
  <c r="AP3" i="20"/>
  <c r="BQ63" i="18"/>
  <c r="BR63" i="18"/>
  <c r="BQ4" i="18" l="1"/>
  <c r="AP14" i="20"/>
  <c r="AP10" i="20"/>
  <c r="AP12" i="20"/>
  <c r="BQ22" i="18" l="1"/>
  <c r="BR22" i="18"/>
  <c r="AP20" i="20"/>
  <c r="AP19" i="20"/>
  <c r="AP21" i="20"/>
  <c r="BQ20" i="18"/>
  <c r="BR20" i="18"/>
  <c r="BQ18" i="18"/>
  <c r="BR18" i="18"/>
  <c r="BQ64" i="18" l="1"/>
  <c r="BR64" i="18"/>
  <c r="BQ69" i="18"/>
  <c r="AP22" i="20"/>
  <c r="BQ66" i="18"/>
  <c r="BR66" i="18"/>
  <c r="BQ65" i="18"/>
  <c r="BR65" i="18"/>
  <c r="BR69"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Schüpbach Salome BSV</author>
  </authors>
  <commentList>
    <comment ref="AY5" authorId="0" shapeId="0" xr:uid="{00000000-0006-0000-0000-000001000000}">
      <text>
        <r>
          <rPr>
            <b/>
            <sz val="9"/>
            <color indexed="81"/>
            <rFont val="Segoe UI"/>
            <family val="2"/>
          </rPr>
          <t>Schüpbach Salome BSV:</t>
        </r>
        <r>
          <rPr>
            <sz val="9"/>
            <color indexed="81"/>
            <rFont val="Segoe UI"/>
            <family val="2"/>
          </rPr>
          <t xml:space="preserve">
inkl. a.O. NFA-Beiträge</t>
        </r>
      </text>
    </comment>
    <comment ref="AY6" authorId="0" shapeId="0" xr:uid="{00000000-0006-0000-0000-000002000000}">
      <text>
        <r>
          <rPr>
            <b/>
            <sz val="9"/>
            <color indexed="81"/>
            <rFont val="Segoe UI"/>
            <family val="2"/>
          </rPr>
          <t>Schüpbach Salome BSV:</t>
        </r>
        <r>
          <rPr>
            <sz val="9"/>
            <color indexed="81"/>
            <rFont val="Segoe UI"/>
            <family val="2"/>
          </rPr>
          <t xml:space="preserve">
inkl. a.O. NFA-Beiträge Bund</t>
        </r>
      </text>
    </comment>
    <comment ref="AY10" authorId="0" shapeId="0" xr:uid="{00000000-0006-0000-0000-000003000000}">
      <text>
        <r>
          <rPr>
            <b/>
            <sz val="9"/>
            <color indexed="81"/>
            <rFont val="Segoe UI"/>
            <family val="2"/>
          </rPr>
          <t>Schüpbach Salome BSV:</t>
        </r>
        <r>
          <rPr>
            <sz val="9"/>
            <color indexed="81"/>
            <rFont val="Segoe UI"/>
            <family val="2"/>
          </rPr>
          <t xml:space="preserve">
inkl. a.O. NFA-Beiträge Kantone</t>
        </r>
      </text>
    </comment>
  </commentList>
</comments>
</file>

<file path=xl/sharedStrings.xml><?xml version="1.0" encoding="utf-8"?>
<sst xmlns="http://schemas.openxmlformats.org/spreadsheetml/2006/main" count="1714" uniqueCount="237">
  <si>
    <t>2010</t>
  </si>
  <si>
    <t>Einnahmen aus Regress</t>
  </si>
  <si>
    <t>Geldleistungen</t>
  </si>
  <si>
    <t>Kosten für individuelle Massnahmen</t>
  </si>
  <si>
    <t>Beiträge an Institutionen und Organisationen</t>
  </si>
  <si>
    <t>Durchführungskosten</t>
  </si>
  <si>
    <t>Frais pour mesures individuelles</t>
  </si>
  <si>
    <t>Frais de gestion</t>
  </si>
  <si>
    <t>2004</t>
  </si>
  <si>
    <t>2006</t>
  </si>
  <si>
    <t>Confédération</t>
  </si>
  <si>
    <t>Bund</t>
  </si>
  <si>
    <t>Cantons</t>
  </si>
  <si>
    <t>Kantone</t>
  </si>
  <si>
    <t>Paiements de tiers responsables</t>
  </si>
  <si>
    <t>Zahlungen von haftpflichtigen Dritten</t>
  </si>
  <si>
    <t>Regresskosten</t>
  </si>
  <si>
    <t>Intérêts débiteurs du capital</t>
  </si>
  <si>
    <t>Schuldzinsen</t>
  </si>
  <si>
    <t>Prestations en espèces</t>
  </si>
  <si>
    <t>Rentes ordinaires</t>
  </si>
  <si>
    <t>Ordentliche Renten</t>
  </si>
  <si>
    <t>Rentes extraordinaires</t>
  </si>
  <si>
    <t>Ausserordentliche Renten</t>
  </si>
  <si>
    <t>Indemnités journalières</t>
  </si>
  <si>
    <t>Taggelder</t>
  </si>
  <si>
    <t>Hilflosenentschädigungen</t>
  </si>
  <si>
    <t>Secours aux Suisses à l’étranger</t>
  </si>
  <si>
    <t>Part de cotisations à la charge de l’AI</t>
  </si>
  <si>
    <t>Mesures médicales</t>
  </si>
  <si>
    <t>Medizinische Massnahmen</t>
  </si>
  <si>
    <t>Massnahmen beruflicher Art</t>
  </si>
  <si>
    <t>Ecole spéciale et mineurs impotents</t>
  </si>
  <si>
    <t>Beiträge für Sonderschulung und hilflose Minderjährige</t>
  </si>
  <si>
    <t>Moyens auxiliaires</t>
  </si>
  <si>
    <t>Hilfsmittel</t>
  </si>
  <si>
    <t>Frais de voyage</t>
  </si>
  <si>
    <t>Reisekosten</t>
  </si>
  <si>
    <t>Subventions aux institutions et organisations</t>
  </si>
  <si>
    <t>Offices du travail, services d’orientation prof.</t>
  </si>
  <si>
    <t>Arbeitsämter, Berufsberatungsstellen</t>
  </si>
  <si>
    <t>Subventions aux constructions</t>
  </si>
  <si>
    <t>Baubeiträge</t>
  </si>
  <si>
    <t>Subventions frais d’exploitation</t>
  </si>
  <si>
    <t>Betriebsbeiträge</t>
  </si>
  <si>
    <t>Subventions à Pro Infirmis (LPC)</t>
  </si>
  <si>
    <t>Beitrag an Pro Infirmis (ELG)</t>
  </si>
  <si>
    <t>Offices AI</t>
  </si>
  <si>
    <t>IV-Stellen</t>
  </si>
  <si>
    <t>Services spéciaux</t>
  </si>
  <si>
    <t>Spezialstellen</t>
  </si>
  <si>
    <t>Mesures d'instruction</t>
  </si>
  <si>
    <t>Abklärungsmassnahmen</t>
  </si>
  <si>
    <t>Frais et dépens</t>
  </si>
  <si>
    <t>Parteientschädigungen und Gerichtskosten</t>
  </si>
  <si>
    <t>Taxes postales</t>
  </si>
  <si>
    <t>Posttaxen</t>
  </si>
  <si>
    <t>Frais LAI (art. 81)</t>
  </si>
  <si>
    <t>Kosten gem. Art. 81 IVG</t>
  </si>
  <si>
    <t>Amortissements immeubles OAI</t>
  </si>
  <si>
    <t>Abschreibungen Immobilien IV-Stellen</t>
  </si>
  <si>
    <t xml:space="preserve">IV-Stellen  </t>
  </si>
  <si>
    <t>Remboursements de frais</t>
  </si>
  <si>
    <t>Kostenrückerstattungen</t>
  </si>
  <si>
    <t>in Millionen Franken</t>
  </si>
  <si>
    <t>en millions de francs</t>
  </si>
  <si>
    <t xml:space="preserve">Dette à l'égard de l'AVS </t>
  </si>
  <si>
    <t>Assistenzbeitrag</t>
  </si>
  <si>
    <t>Contribution d’assistance</t>
  </si>
  <si>
    <t>2014</t>
  </si>
  <si>
    <t>Frais d’actions récursoires</t>
  </si>
  <si>
    <t>IV-Schulden bei AHV</t>
  </si>
  <si>
    <t>IV Fonds</t>
  </si>
  <si>
    <t>Fonds de l’AI</t>
  </si>
  <si>
    <t>Frais de gestion des Fonds, quote-part</t>
  </si>
  <si>
    <t>Kosten Fondsverwaltung, Anteil</t>
  </si>
  <si>
    <t>Kapitaltransfer</t>
  </si>
  <si>
    <t>Transfert de capital</t>
  </si>
  <si>
    <t>Frühinterventionsmassnahmen</t>
  </si>
  <si>
    <t>Integrationsmassnahmen</t>
  </si>
  <si>
    <t>Mesures d'intervention précoce</t>
  </si>
  <si>
    <t>Mesures de réinsertion</t>
  </si>
  <si>
    <t>Mesures d’ordre professionnel</t>
  </si>
  <si>
    <t>Rückerstattungsforderungen, netto</t>
  </si>
  <si>
    <r>
      <t xml:space="preserve">Cotisations assurés et employeurs </t>
    </r>
    <r>
      <rPr>
        <sz val="10"/>
        <rFont val="Arial"/>
        <family val="2"/>
      </rPr>
      <t>(intérêts compris)</t>
    </r>
  </si>
  <si>
    <t>2016</t>
  </si>
  <si>
    <t>Prestations à restituer, nettes</t>
  </si>
  <si>
    <t>2017</t>
  </si>
  <si>
    <t>2018</t>
  </si>
  <si>
    <t>Fürsorgeleistungen an Schweizer/-innen im Ausland</t>
  </si>
  <si>
    <t>Beiträge an Institutionen der Behindertenhilfe</t>
  </si>
  <si>
    <t>Subventions aux institutions pour l'aide aux invalides</t>
  </si>
  <si>
    <t>2020</t>
  </si>
  <si>
    <t>4</t>
  </si>
  <si>
    <t>5</t>
  </si>
  <si>
    <t>6</t>
  </si>
  <si>
    <t>7</t>
  </si>
  <si>
    <t>Bund Sonderzinsen</t>
  </si>
  <si>
    <t>Confédération, contribution intérêts sur la dette AI</t>
  </si>
  <si>
    <t>MWST</t>
  </si>
  <si>
    <t>TVA</t>
  </si>
  <si>
    <t>Verwaltungskosten</t>
  </si>
  <si>
    <t>Frais d’administration</t>
  </si>
  <si>
    <t>2012</t>
  </si>
  <si>
    <t>3</t>
  </si>
  <si>
    <t>8</t>
  </si>
  <si>
    <t>2022</t>
  </si>
  <si>
    <t>1961*</t>
  </si>
  <si>
    <t>1964*</t>
  </si>
  <si>
    <t>1967*</t>
  </si>
  <si>
    <t>1969*</t>
  </si>
  <si>
    <t>1971*</t>
  </si>
  <si>
    <t>1973*</t>
  </si>
  <si>
    <t>1975*</t>
  </si>
  <si>
    <t>1977*</t>
  </si>
  <si>
    <t>1980*</t>
  </si>
  <si>
    <t>1982*</t>
  </si>
  <si>
    <t>1984*</t>
  </si>
  <si>
    <t>1986*</t>
  </si>
  <si>
    <t>1988*</t>
  </si>
  <si>
    <t>1990*</t>
  </si>
  <si>
    <t>1992*</t>
  </si>
  <si>
    <t>1993*</t>
  </si>
  <si>
    <t>1995*</t>
  </si>
  <si>
    <t>1997*</t>
  </si>
  <si>
    <t>1999*</t>
  </si>
  <si>
    <t>2001*</t>
  </si>
  <si>
    <t>2003*</t>
  </si>
  <si>
    <t>2005*</t>
  </si>
  <si>
    <t>2007*</t>
  </si>
  <si>
    <t>20087</t>
  </si>
  <si>
    <t>2009*</t>
  </si>
  <si>
    <t>2011*</t>
  </si>
  <si>
    <t>2013*</t>
  </si>
  <si>
    <t>2015*</t>
  </si>
  <si>
    <t>2019*</t>
  </si>
  <si>
    <t>2021*</t>
  </si>
  <si>
    <t>Beratung und Begleitung</t>
  </si>
  <si>
    <t>Conseils et suivi</t>
  </si>
  <si>
    <t>Andere Kosten berufliche Eingliederung</t>
  </si>
  <si>
    <t>Beitragsanteil zulasten der IV</t>
  </si>
  <si>
    <t>2023</t>
  </si>
  <si>
    <t>2011 kommt neu IV-Fonds dazu</t>
  </si>
  <si>
    <t>2010 und 2011 derselbe Wert für IV-Schuld und tiefster Wert überhaupt</t>
  </si>
  <si>
    <t>1992 Betriebsergebnis und IV-Schulden beide positiv.</t>
  </si>
  <si>
    <t>Veränderungsraten</t>
  </si>
  <si>
    <t>Fonds de l’AI / IV-Fonds</t>
  </si>
  <si>
    <t>Dette à l’égard de l’AVS / IV-Schulden bei der AHV</t>
  </si>
  <si>
    <t>Einnahmen, Ausgaben, Kapital und Rechnungssaldo der IV ab 1960</t>
  </si>
  <si>
    <t>Bund in % der Ausgaben</t>
  </si>
  <si>
    <t>Confédération en % des dépenses</t>
  </si>
  <si>
    <t>Bund in % der Ausgaben; Min/Max</t>
  </si>
  <si>
    <t>Conféderation en % des dépenses (Min/Max)</t>
  </si>
  <si>
    <t>9</t>
  </si>
  <si>
    <t>Kantone in % der Ausgaben</t>
  </si>
  <si>
    <t>Cantons en % des dépenses</t>
  </si>
  <si>
    <t>MWST in % der Ausgaben</t>
  </si>
  <si>
    <t>TVA en % des dépenses</t>
  </si>
  <si>
    <t>10</t>
  </si>
  <si>
    <r>
      <t xml:space="preserve">Beiträge Versicherte und Arbeitgebende </t>
    </r>
    <r>
      <rPr>
        <sz val="10"/>
        <rFont val="Arial"/>
        <family val="2"/>
      </rPr>
      <t>(inkl. Zinsen)</t>
    </r>
  </si>
  <si>
    <t>IV-Schulden bei der AHV</t>
  </si>
  <si>
    <t>Dette à l’égard de l’AVS</t>
  </si>
  <si>
    <t>IV-Fonds</t>
  </si>
  <si>
    <t>Kapitalzinsen</t>
  </si>
  <si>
    <t>Intérêts sur le capital</t>
  </si>
  <si>
    <t>Verwaltungs- und Durchführungskosten</t>
  </si>
  <si>
    <t>Frais d'administration et de gestion</t>
  </si>
  <si>
    <t>2</t>
  </si>
  <si>
    <t>Sozialleistungen</t>
  </si>
  <si>
    <t>Prestations sociales</t>
  </si>
  <si>
    <t>1</t>
  </si>
  <si>
    <t xml:space="preserve">   MWST und Spielbanken</t>
  </si>
  <si>
    <t xml:space="preserve">   TVA et impôts sur jeux</t>
  </si>
  <si>
    <t xml:space="preserve">   Bund Sonderzinsen</t>
  </si>
  <si>
    <t>Confédération, contributions intérêts sur dette AI</t>
  </si>
  <si>
    <t xml:space="preserve">   Bund</t>
  </si>
  <si>
    <t xml:space="preserve">   Fédérales</t>
  </si>
  <si>
    <t>IV 2.0 
Überblick Finanzen</t>
  </si>
  <si>
    <t>AI 2.0
Aperçu des finances</t>
  </si>
  <si>
    <t>Berufliche Eingliederungsmassnahmen</t>
  </si>
  <si>
    <t xml:space="preserve">Mesures de réadaptation professionnelle </t>
  </si>
  <si>
    <t>Flüssige Mittel und Anlagen in % der Ausgaben</t>
  </si>
  <si>
    <t>Liquidités du fonds en % des dépenses</t>
  </si>
  <si>
    <t>Allocations pour impotent</t>
  </si>
  <si>
    <t>Autres coûts de réadaptation professionnelle</t>
  </si>
  <si>
    <t>2024</t>
  </si>
  <si>
    <t>Capital (IPSAS, 1.1.2025)</t>
  </si>
  <si>
    <t>Kapital (IPSAS, 1.1.2025)</t>
  </si>
  <si>
    <t>–</t>
  </si>
  <si>
    <t>11</t>
  </si>
  <si>
    <t>Recettes des actions récursoires</t>
  </si>
  <si>
    <t>TV 2023/2024</t>
  </si>
  <si>
    <t>VR 2023/2024</t>
  </si>
  <si>
    <t>Ø TV 2014–2024</t>
  </si>
  <si>
    <t>Ø VR 2014–2024</t>
  </si>
  <si>
    <t>Cotisations assurés et employeurs</t>
  </si>
  <si>
    <t>Beiträge Versicherte und Arbeitgebende</t>
  </si>
  <si>
    <t>Contributions des pouvoirs publics</t>
  </si>
  <si>
    <t>Beiträge öffentliche Hand</t>
  </si>
  <si>
    <t>Autres recettes</t>
  </si>
  <si>
    <t>Übrige Einnahmen</t>
  </si>
  <si>
    <t>Recettes (résultat de répartition)</t>
  </si>
  <si>
    <t>Einnahmen (Umlageergebnis)</t>
  </si>
  <si>
    <t>Produit du capital</t>
  </si>
  <si>
    <t>Kapitalertrag</t>
  </si>
  <si>
    <t>Recettes (résultat CGAS)</t>
  </si>
  <si>
    <t>Einnahmen (GRSV-Ergebnis)</t>
  </si>
  <si>
    <t>Variation de valeur du capital</t>
  </si>
  <si>
    <t>Kapitalwertänderung</t>
  </si>
  <si>
    <t>Recettes (résultat d’exploitation)</t>
  </si>
  <si>
    <t>Einnahmen (Betriebsergebnis)</t>
  </si>
  <si>
    <t>Dépenses</t>
  </si>
  <si>
    <t>Ausgaben</t>
  </si>
  <si>
    <t>Résultat de répartition</t>
  </si>
  <si>
    <t xml:space="preserve">Umlageergebnis </t>
  </si>
  <si>
    <t>Résultat CGAS</t>
  </si>
  <si>
    <t>GRSV-Ergebnis</t>
  </si>
  <si>
    <t>Résultat d'exploitation</t>
  </si>
  <si>
    <t>Betriebsergebnis</t>
  </si>
  <si>
    <t>Contributions des pouvoirs publics en % des dépenses</t>
  </si>
  <si>
    <t>Beiträge öffentliche Hand in % der Ausgaben</t>
  </si>
  <si>
    <t>AI 2.0
Recettes (résultat d’exploitation) et dépenses, taux de variation</t>
  </si>
  <si>
    <t>IV 2.0 
Einnahmen (Betriebsergebnis) und Ausgaben, Veränderungsraten</t>
  </si>
  <si>
    <t>Recettes (résultat d’exploitation) / Einnahmen (Betriebsergebnis)</t>
  </si>
  <si>
    <t>Dépenses / Ausgaben</t>
  </si>
  <si>
    <t>Résultat d’exploitation / Betriebsergebnis</t>
  </si>
  <si>
    <t>Recettes (résultat de répartition) / Einnahmen (Umlageergebnis)</t>
  </si>
  <si>
    <t>AI 2.1
Évolution des finances en un coup d’œil</t>
  </si>
  <si>
    <t>IV 2.1
Entwicklung der Finanzen auf einen Blick</t>
  </si>
  <si>
    <t>En millions de francs</t>
  </si>
  <si>
    <t xml:space="preserve">In Millionen Franken </t>
  </si>
  <si>
    <t>AI 2.2
Les finances dans le détail</t>
  </si>
  <si>
    <t>IV 2.2
Finanzen im Detail</t>
  </si>
  <si>
    <t>…</t>
  </si>
  <si>
    <t>-</t>
  </si>
  <si>
    <t>37,7%-50%</t>
  </si>
  <si>
    <t>0.1%-0.4%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</si>
</sst>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quot;CHF&quot;\ * #,##0.00_ ;_ &quot;CHF&quot;\ * \-#,##0.00_ ;_ &quot;CHF&quot;\ * &quot;-&quot;??_ ;_ @_ "/>
    <numFmt numFmtId="43" formatCode="_ * #,##0.00_ ;_ * \-#,##0.00_ ;_ * &quot;-&quot;??_ ;_ @_ "/>
    <numFmt numFmtId="164" formatCode="_ &quot;Fr.&quot;\ * #,##0.00_ ;_ &quot;Fr.&quot;\ * \-#,##0.00_ ;_ &quot;Fr.&quot;\ * &quot;-&quot;??_ ;_ @_ "/>
    <numFmt numFmtId="165" formatCode="0.0%"/>
    <numFmt numFmtId="166" formatCode="#,##0.0"/>
    <numFmt numFmtId="167" formatCode="0.0"/>
    <numFmt numFmtId="168" formatCode="#\ ###\ ###\ ##0"/>
    <numFmt numFmtId="169" formatCode="0."/>
    <numFmt numFmtId="170" formatCode="#,##0.000000"/>
    <numFmt numFmtId="171" formatCode="_ &quot;Fr.&quot;\ * #,##0.0_ ;_ &quot;Fr.&quot;\ * \-#,##0.0_ ;_ &quot;Fr.&quot;\ * &quot;-&quot;??_ ;_ @_ "/>
    <numFmt numFmtId="172" formatCode="_ * #,##0.00000_ ;_ * \-#,##0.00000_ ;_ * &quot;-&quot;??_ ;_ @_ "/>
    <numFmt numFmtId="173" formatCode="#,##0.0000000000"/>
    <numFmt numFmtId="174" formatCode="0.0%;@"/>
    <numFmt numFmtId="175" formatCode="0.0000"/>
    <numFmt numFmtId="176" formatCode="_ * #,##0.000000_ ;_ * \-#,##0.000000_ ;_ * &quot;-&quot;??_ ;_ @_ "/>
    <numFmt numFmtId="177" formatCode="0.000"/>
    <numFmt numFmtId="178" formatCode="#\ ##0"/>
    <numFmt numFmtId="179" formatCode="#,##0;@"/>
  </numFmts>
  <fonts count="27">
    <font>
      <sz val="11"/>
      <color theme="1"/>
      <name val="Arial"/>
      <family val="2"/>
    </font>
    <font>
      <sz val="11"/>
      <color theme="1"/>
      <name val="Arial"/>
      <family val="2"/>
    </font>
    <font>
      <sz val="10"/>
      <name val="Arial"/>
      <family val="2"/>
    </font>
    <font>
      <b/>
      <sz val="14"/>
      <name val="Arial"/>
      <family val="2"/>
    </font>
    <font>
      <b/>
      <sz val="10"/>
      <name val="Arial"/>
      <family val="2"/>
    </font>
    <font>
      <sz val="8"/>
      <name val="Arial"/>
      <family val="2"/>
    </font>
    <font>
      <sz val="9"/>
      <name val="Arial"/>
      <family val="2"/>
    </font>
    <font>
      <sz val="10"/>
      <name val="Geneva"/>
    </font>
    <font>
      <sz val="9"/>
      <name val="Helv"/>
    </font>
    <font>
      <sz val="9"/>
      <color indexed="81"/>
      <name val="Segoe UI"/>
      <family val="2"/>
    </font>
    <font>
      <b/>
      <sz val="9"/>
      <color indexed="81"/>
      <name val="Segoe UI"/>
      <family val="2"/>
    </font>
    <font>
      <b/>
      <sz val="8"/>
      <name val="Arial"/>
      <family val="2"/>
    </font>
    <font>
      <sz val="11"/>
      <name val="Arial"/>
      <family val="2"/>
    </font>
    <font>
      <sz val="12"/>
      <name val="55 Helvetica Roman"/>
    </font>
    <font>
      <b/>
      <sz val="11"/>
      <color theme="1"/>
      <name val="Arial"/>
      <family val="2"/>
    </font>
    <font>
      <sz val="10"/>
      <name val="55 Helvetica Roman"/>
    </font>
    <font>
      <b/>
      <i/>
      <sz val="10"/>
      <name val="55 Helvetica Roman"/>
    </font>
    <font>
      <b/>
      <sz val="10"/>
      <name val="55 Helvetica Roman"/>
    </font>
    <font>
      <sz val="18"/>
      <name val="55 Helvetica Roman"/>
    </font>
    <font>
      <sz val="12"/>
      <name val="Arial"/>
      <family val="2"/>
    </font>
    <font>
      <i/>
      <sz val="10"/>
      <name val="Arial"/>
      <family val="2"/>
    </font>
    <font>
      <sz val="10"/>
      <name val="Arial"/>
      <family val="2"/>
    </font>
    <font>
      <i/>
      <sz val="8"/>
      <name val="Arial"/>
      <family val="2"/>
    </font>
    <font>
      <sz val="14"/>
      <name val="Arial"/>
      <family val="2"/>
    </font>
    <font>
      <i/>
      <sz val="11"/>
      <name val="Arial"/>
      <family val="2"/>
    </font>
    <font>
      <b/>
      <sz val="26"/>
      <name val="Arial"/>
      <family val="2"/>
    </font>
    <font>
      <b/>
      <sz val="11"/>
      <name val="Arial"/>
      <family val="2"/>
    </font>
  </fonts>
  <fills count="2">
    <fill>
      <patternFill patternType="none"/>
    </fill>
    <fill>
      <patternFill patternType="gray125"/>
    </fill>
  </fills>
  <borders count="1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8">
    <xf numFmtId="0" fontId="0" fillId="0" borderId="0"/>
    <xf numFmtId="9" fontId="1" fillId="0" borderId="0" applyFont="0" applyFill="0" applyBorder="0" applyAlignment="0" applyProtection="0"/>
    <xf numFmtId="0" fontId="8" fillId="0" borderId="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 fontId="7" fillId="0" borderId="0" applyFont="0" applyFill="0" applyBorder="0" applyAlignment="0" applyProtection="0"/>
    <xf numFmtId="43" fontId="1" fillId="0" borderId="0" applyFont="0" applyFill="0" applyBorder="0" applyAlignment="0" applyProtection="0"/>
    <xf numFmtId="0" fontId="7" fillId="0" borderId="0"/>
    <xf numFmtId="0" fontId="1" fillId="0" borderId="0"/>
    <xf numFmtId="0" fontId="7" fillId="0" borderId="0"/>
    <xf numFmtId="43" fontId="2" fillId="0" borderId="0" applyFont="0" applyFill="0" applyBorder="0" applyAlignment="0" applyProtection="0"/>
    <xf numFmtId="0" fontId="8" fillId="0" borderId="0"/>
    <xf numFmtId="0" fontId="2" fillId="0" borderId="0"/>
    <xf numFmtId="0" fontId="1" fillId="0" borderId="0"/>
    <xf numFmtId="0" fontId="13" fillId="0" borderId="0"/>
    <xf numFmtId="9" fontId="1" fillId="0" borderId="0" applyFont="0" applyFill="0" applyBorder="0" applyAlignment="0" applyProtection="0"/>
    <xf numFmtId="0" fontId="21" fillId="0" borderId="0"/>
  </cellStyleXfs>
  <cellXfs count="156">
    <xf numFmtId="0" fontId="0" fillId="0" borderId="0" xfId="0"/>
    <xf numFmtId="43" fontId="2" fillId="0" borderId="0" xfId="7" applyFont="1" applyFill="1" applyBorder="1"/>
    <xf numFmtId="49" fontId="2" fillId="0" borderId="3" xfId="5" applyNumberFormat="1" applyFont="1" applyFill="1" applyBorder="1" applyAlignment="1">
      <alignment horizontal="left" wrapText="1" indent="1"/>
    </xf>
    <xf numFmtId="49" fontId="5" fillId="0" borderId="3" xfId="5" applyNumberFormat="1" applyFont="1" applyFill="1" applyBorder="1" applyAlignment="1">
      <alignment horizontal="left" wrapText="1"/>
    </xf>
    <xf numFmtId="49" fontId="2" fillId="0" borderId="3" xfId="5" applyNumberFormat="1" applyFont="1" applyFill="1" applyBorder="1" applyAlignment="1">
      <alignment horizontal="left" wrapText="1"/>
    </xf>
    <xf numFmtId="172" fontId="3" fillId="0" borderId="0" xfId="7" applyNumberFormat="1" applyFont="1" applyFill="1" applyAlignment="1">
      <alignment horizontal="left" vertical="center"/>
    </xf>
    <xf numFmtId="0" fontId="1" fillId="0" borderId="0" xfId="9"/>
    <xf numFmtId="0" fontId="12" fillId="0" borderId="0" xfId="9" applyFont="1"/>
    <xf numFmtId="175" fontId="1" fillId="0" borderId="0" xfId="9" applyNumberFormat="1"/>
    <xf numFmtId="49" fontId="4" fillId="0" borderId="0" xfId="12" applyNumberFormat="1" applyFont="1" applyAlignment="1">
      <alignment horizontal="left"/>
    </xf>
    <xf numFmtId="0" fontId="4" fillId="0" borderId="0" xfId="8" applyFont="1" applyAlignment="1">
      <alignment horizontal="left" wrapText="1"/>
    </xf>
    <xf numFmtId="49" fontId="4" fillId="0" borderId="0" xfId="8" applyNumberFormat="1" applyFont="1" applyAlignment="1">
      <alignment horizontal="left"/>
    </xf>
    <xf numFmtId="177" fontId="1" fillId="0" borderId="0" xfId="9" applyNumberFormat="1"/>
    <xf numFmtId="0" fontId="14" fillId="0" borderId="0" xfId="9" applyFont="1"/>
    <xf numFmtId="0" fontId="16" fillId="0" borderId="0" xfId="10" applyFont="1" applyAlignment="1">
      <alignment horizontal="right" vertical="center"/>
    </xf>
    <xf numFmtId="0" fontId="17" fillId="0" borderId="0" xfId="10" applyFont="1" applyAlignment="1">
      <alignment horizontal="left"/>
    </xf>
    <xf numFmtId="0" fontId="15" fillId="0" borderId="0" xfId="10" applyFont="1" applyAlignment="1">
      <alignment horizontal="left"/>
    </xf>
    <xf numFmtId="0" fontId="18" fillId="0" borderId="0" xfId="10" applyFont="1" applyAlignment="1">
      <alignment vertical="center"/>
    </xf>
    <xf numFmtId="0" fontId="19" fillId="0" borderId="0" xfId="15" applyFont="1"/>
    <xf numFmtId="178" fontId="4" fillId="0" borderId="0" xfId="8" applyNumberFormat="1" applyFont="1" applyAlignment="1">
      <alignment horizontal="left"/>
    </xf>
    <xf numFmtId="0" fontId="2" fillId="0" borderId="0" xfId="10" applyFont="1" applyAlignment="1">
      <alignment vertical="top"/>
    </xf>
    <xf numFmtId="0" fontId="2" fillId="0" borderId="0" xfId="10" applyFont="1"/>
    <xf numFmtId="0" fontId="2" fillId="0" borderId="0" xfId="10" applyFont="1" applyAlignment="1">
      <alignment horizontal="left" indent="1"/>
    </xf>
    <xf numFmtId="0" fontId="3" fillId="0" borderId="0" xfId="10" applyFont="1" applyAlignment="1">
      <alignment horizontal="left"/>
    </xf>
    <xf numFmtId="165" fontId="2" fillId="0" borderId="0" xfId="16" applyNumberFormat="1" applyFont="1" applyFill="1" applyBorder="1" applyAlignment="1">
      <alignment horizontal="right"/>
    </xf>
    <xf numFmtId="165" fontId="2" fillId="0" borderId="4" xfId="16" applyNumberFormat="1" applyFont="1" applyFill="1" applyBorder="1" applyAlignment="1">
      <alignment horizontal="right"/>
    </xf>
    <xf numFmtId="0" fontId="3" fillId="0" borderId="0" xfId="2" applyFont="1" applyAlignment="1">
      <alignment horizontal="left" vertical="top" wrapText="1"/>
    </xf>
    <xf numFmtId="0" fontId="23" fillId="0" borderId="0" xfId="2" applyFont="1" applyAlignment="1">
      <alignment horizontal="left" vertical="top" wrapText="1"/>
    </xf>
    <xf numFmtId="49" fontId="11" fillId="0" borderId="0" xfId="2" applyNumberFormat="1" applyFont="1" applyAlignment="1">
      <alignment horizontal="left" vertical="top" wrapText="1"/>
    </xf>
    <xf numFmtId="44" fontId="3" fillId="0" borderId="0" xfId="2" applyNumberFormat="1" applyFont="1" applyAlignment="1">
      <alignment horizontal="left" vertical="top"/>
    </xf>
    <xf numFmtId="49" fontId="3" fillId="0" borderId="0" xfId="2" applyNumberFormat="1" applyFont="1" applyAlignment="1">
      <alignment horizontal="left" vertical="top"/>
    </xf>
    <xf numFmtId="49" fontId="3" fillId="0" borderId="0" xfId="2" applyNumberFormat="1" applyFont="1" applyAlignment="1">
      <alignment horizontal="left" vertical="center" wrapText="1"/>
    </xf>
    <xf numFmtId="3" fontId="3" fillId="0" borderId="0" xfId="2" applyNumberFormat="1" applyFont="1" applyAlignment="1">
      <alignment horizontal="left" vertical="center" wrapText="1"/>
    </xf>
    <xf numFmtId="3" fontId="11" fillId="0" borderId="0" xfId="2" applyNumberFormat="1" applyFont="1" applyAlignment="1">
      <alignment horizontal="left" vertical="center" wrapText="1"/>
    </xf>
    <xf numFmtId="0" fontId="4" fillId="0" borderId="2" xfId="2" applyFont="1" applyBorder="1" applyAlignment="1">
      <alignment horizontal="right" vertical="center" wrapText="1"/>
    </xf>
    <xf numFmtId="49" fontId="3" fillId="0" borderId="0" xfId="2" applyNumberFormat="1" applyFont="1" applyAlignment="1">
      <alignment horizontal="left" vertical="center"/>
    </xf>
    <xf numFmtId="0" fontId="2" fillId="0" borderId="2" xfId="15" applyFont="1" applyBorder="1" applyAlignment="1">
      <alignment horizontal="left" vertical="top"/>
    </xf>
    <xf numFmtId="49" fontId="5" fillId="0" borderId="2" xfId="2" applyNumberFormat="1" applyFont="1" applyBorder="1" applyAlignment="1">
      <alignment horizontal="left" vertical="center" wrapText="1"/>
    </xf>
    <xf numFmtId="49" fontId="4" fillId="0" borderId="8" xfId="2" applyNumberFormat="1" applyFont="1" applyBorder="1" applyAlignment="1">
      <alignment horizontal="right" vertical="center"/>
    </xf>
    <xf numFmtId="49" fontId="4" fillId="0" borderId="2" xfId="2" applyNumberFormat="1" applyFont="1" applyBorder="1" applyAlignment="1">
      <alignment horizontal="right" vertical="center"/>
    </xf>
    <xf numFmtId="49" fontId="4" fillId="0" borderId="7" xfId="2" applyNumberFormat="1" applyFont="1" applyBorder="1" applyAlignment="1">
      <alignment horizontal="right" vertical="center"/>
    </xf>
    <xf numFmtId="49" fontId="2" fillId="0" borderId="0" xfId="2" applyNumberFormat="1" applyFont="1" applyAlignment="1">
      <alignment horizontal="right" vertical="center"/>
    </xf>
    <xf numFmtId="49" fontId="4" fillId="0" borderId="3" xfId="0" applyNumberFormat="1" applyFont="1" applyBorder="1" applyAlignment="1">
      <alignment horizontal="left" vertical="top" wrapText="1"/>
    </xf>
    <xf numFmtId="49" fontId="5" fillId="0" borderId="3" xfId="0" applyNumberFormat="1" applyFont="1" applyBorder="1" applyAlignment="1">
      <alignment horizontal="left" vertical="top" wrapText="1"/>
    </xf>
    <xf numFmtId="3" fontId="4" fillId="0" borderId="0" xfId="0" applyNumberFormat="1" applyFont="1" applyAlignment="1">
      <alignment horizontal="right" vertical="top"/>
    </xf>
    <xf numFmtId="165" fontId="4" fillId="0" borderId="9" xfId="1" applyNumberFormat="1" applyFont="1" applyFill="1" applyBorder="1" applyAlignment="1">
      <alignment horizontal="right" vertical="top"/>
    </xf>
    <xf numFmtId="174" fontId="4" fillId="0" borderId="1" xfId="0" applyNumberFormat="1" applyFont="1" applyBorder="1" applyAlignment="1">
      <alignment horizontal="right" vertical="top"/>
    </xf>
    <xf numFmtId="0" fontId="12" fillId="0" borderId="0" xfId="0" applyFont="1"/>
    <xf numFmtId="0" fontId="2" fillId="0" borderId="0" xfId="2" applyFont="1"/>
    <xf numFmtId="164" fontId="2" fillId="0" borderId="0" xfId="2" applyNumberFormat="1" applyFont="1"/>
    <xf numFmtId="165" fontId="4" fillId="0" borderId="3" xfId="1" applyNumberFormat="1" applyFont="1" applyFill="1" applyBorder="1" applyAlignment="1">
      <alignment horizontal="right" vertical="top"/>
    </xf>
    <xf numFmtId="165" fontId="4" fillId="0" borderId="1" xfId="1" applyNumberFormat="1" applyFont="1" applyFill="1" applyBorder="1" applyAlignment="1">
      <alignment horizontal="right" vertical="top"/>
    </xf>
    <xf numFmtId="0" fontId="2" fillId="0" borderId="3" xfId="2" applyFont="1" applyBorder="1" applyAlignment="1">
      <alignment horizontal="left" wrapText="1" indent="1"/>
    </xf>
    <xf numFmtId="49" fontId="2" fillId="0" borderId="3" xfId="2" applyNumberFormat="1" applyFont="1" applyBorder="1" applyAlignment="1">
      <alignment horizontal="left" wrapText="1" indent="1"/>
    </xf>
    <xf numFmtId="49" fontId="5" fillId="0" borderId="3" xfId="2" applyNumberFormat="1" applyFont="1" applyBorder="1" applyAlignment="1">
      <alignment horizontal="left" wrapText="1"/>
    </xf>
    <xf numFmtId="3" fontId="2" fillId="0" borderId="0" xfId="2" applyNumberFormat="1" applyFont="1" applyAlignment="1">
      <alignment horizontal="right"/>
    </xf>
    <xf numFmtId="165" fontId="2" fillId="0" borderId="3" xfId="1" applyNumberFormat="1" applyFont="1" applyFill="1" applyBorder="1" applyAlignment="1">
      <alignment horizontal="right"/>
    </xf>
    <xf numFmtId="165" fontId="2" fillId="0" borderId="1" xfId="1" applyNumberFormat="1" applyFont="1" applyFill="1" applyBorder="1" applyAlignment="1">
      <alignment horizontal="right"/>
    </xf>
    <xf numFmtId="49" fontId="20" fillId="0" borderId="3" xfId="0" applyNumberFormat="1" applyFont="1" applyBorder="1" applyAlignment="1">
      <alignment horizontal="left" vertical="top" indent="2"/>
    </xf>
    <xf numFmtId="49" fontId="20" fillId="0" borderId="3" xfId="0" applyNumberFormat="1" applyFont="1" applyBorder="1" applyAlignment="1">
      <alignment horizontal="left" vertical="top" wrapText="1" indent="2"/>
    </xf>
    <xf numFmtId="10" fontId="2" fillId="0" borderId="0" xfId="2" applyNumberFormat="1" applyFont="1" applyAlignment="1">
      <alignment horizontal="right"/>
    </xf>
    <xf numFmtId="10" fontId="2" fillId="0" borderId="3" xfId="1" applyNumberFormat="1" applyFont="1" applyFill="1" applyBorder="1" applyAlignment="1">
      <alignment horizontal="right"/>
    </xf>
    <xf numFmtId="0" fontId="2" fillId="0" borderId="0" xfId="2" applyFont="1" applyAlignment="1">
      <alignment vertical="top"/>
    </xf>
    <xf numFmtId="164" fontId="2" fillId="0" borderId="0" xfId="2" applyNumberFormat="1" applyFont="1" applyAlignment="1">
      <alignment vertical="top"/>
    </xf>
    <xf numFmtId="173" fontId="4" fillId="0" borderId="0" xfId="0" applyNumberFormat="1" applyFont="1" applyAlignment="1">
      <alignment horizontal="right" vertical="top"/>
    </xf>
    <xf numFmtId="49" fontId="4" fillId="0" borderId="3" xfId="2" applyNumberFormat="1" applyFont="1" applyBorder="1" applyAlignment="1">
      <alignment vertical="top" wrapText="1"/>
    </xf>
    <xf numFmtId="49" fontId="11" fillId="0" borderId="3" xfId="2" applyNumberFormat="1" applyFont="1" applyBorder="1" applyAlignment="1">
      <alignment horizontal="left" vertical="top" wrapText="1"/>
    </xf>
    <xf numFmtId="3" fontId="4" fillId="0" borderId="0" xfId="2" applyNumberFormat="1" applyFont="1" applyAlignment="1">
      <alignment horizontal="right" vertical="top"/>
    </xf>
    <xf numFmtId="0" fontId="12" fillId="0" borderId="0" xfId="0" applyFont="1" applyAlignment="1">
      <alignment vertical="top"/>
    </xf>
    <xf numFmtId="3" fontId="12" fillId="0" borderId="0" xfId="0" applyNumberFormat="1" applyFont="1"/>
    <xf numFmtId="168" fontId="2" fillId="0" borderId="0" xfId="2" applyNumberFormat="1" applyFont="1"/>
    <xf numFmtId="0" fontId="20" fillId="0" borderId="3" xfId="2" applyFont="1" applyBorder="1" applyAlignment="1">
      <alignment horizontal="left" wrapText="1" indent="2"/>
    </xf>
    <xf numFmtId="49" fontId="20" fillId="0" borderId="3" xfId="2" applyNumberFormat="1" applyFont="1" applyBorder="1" applyAlignment="1">
      <alignment horizontal="left" wrapText="1" indent="2"/>
    </xf>
    <xf numFmtId="49" fontId="22" fillId="0" borderId="3" xfId="2" applyNumberFormat="1" applyFont="1" applyBorder="1" applyAlignment="1">
      <alignment horizontal="left" wrapText="1"/>
    </xf>
    <xf numFmtId="3" fontId="20" fillId="0" borderId="0" xfId="2" applyNumberFormat="1" applyFont="1" applyAlignment="1">
      <alignment horizontal="right"/>
    </xf>
    <xf numFmtId="165" fontId="20" fillId="0" borderId="3" xfId="1" applyNumberFormat="1" applyFont="1" applyFill="1" applyBorder="1" applyAlignment="1">
      <alignment horizontal="right"/>
    </xf>
    <xf numFmtId="165" fontId="20" fillId="0" borderId="1" xfId="1" applyNumberFormat="1" applyFont="1" applyFill="1" applyBorder="1" applyAlignment="1">
      <alignment horizontal="right"/>
    </xf>
    <xf numFmtId="0" fontId="24" fillId="0" borderId="0" xfId="0" applyFont="1"/>
    <xf numFmtId="168" fontId="20" fillId="0" borderId="0" xfId="2" applyNumberFormat="1" applyFont="1"/>
    <xf numFmtId="164" fontId="20" fillId="0" borderId="0" xfId="2" applyNumberFormat="1" applyFont="1"/>
    <xf numFmtId="3" fontId="2" fillId="0" borderId="3" xfId="2" applyNumberFormat="1" applyFont="1" applyBorder="1" applyAlignment="1">
      <alignment horizontal="right"/>
    </xf>
    <xf numFmtId="3" fontId="2" fillId="0" borderId="1" xfId="2" applyNumberFormat="1" applyFont="1" applyBorder="1" applyAlignment="1">
      <alignment horizontal="right"/>
    </xf>
    <xf numFmtId="0" fontId="2" fillId="0" borderId="3" xfId="2" applyFont="1" applyBorder="1" applyAlignment="1">
      <alignment horizontal="left" vertical="top" wrapText="1" indent="1"/>
    </xf>
    <xf numFmtId="3" fontId="12" fillId="0" borderId="0" xfId="0" applyNumberFormat="1" applyFont="1" applyAlignment="1">
      <alignment vertical="top"/>
    </xf>
    <xf numFmtId="0" fontId="4" fillId="0" borderId="3" xfId="2" applyFont="1" applyBorder="1" applyAlignment="1">
      <alignment vertical="top" wrapText="1"/>
    </xf>
    <xf numFmtId="0" fontId="2" fillId="0" borderId="3" xfId="2" applyFont="1" applyBorder="1" applyAlignment="1">
      <alignment wrapText="1"/>
    </xf>
    <xf numFmtId="49" fontId="4" fillId="0" borderId="3" xfId="2" applyNumberFormat="1" applyFont="1" applyBorder="1" applyAlignment="1">
      <alignment horizontal="left" vertical="top"/>
    </xf>
    <xf numFmtId="49" fontId="11" fillId="0" borderId="3" xfId="2" applyNumberFormat="1" applyFont="1" applyBorder="1" applyAlignment="1">
      <alignment horizontal="left" vertical="top"/>
    </xf>
    <xf numFmtId="3" fontId="4" fillId="0" borderId="0" xfId="8" applyNumberFormat="1" applyFont="1" applyAlignment="1">
      <alignment horizontal="right" vertical="top"/>
    </xf>
    <xf numFmtId="169" fontId="4" fillId="0" borderId="5" xfId="2" applyNumberFormat="1" applyFont="1" applyBorder="1" applyAlignment="1">
      <alignment horizontal="left" wrapText="1"/>
    </xf>
    <xf numFmtId="169" fontId="11" fillId="0" borderId="5" xfId="2" applyNumberFormat="1" applyFont="1" applyBorder="1" applyAlignment="1">
      <alignment horizontal="left" wrapText="1"/>
    </xf>
    <xf numFmtId="166" fontId="4" fillId="0" borderId="4" xfId="2" applyNumberFormat="1" applyFont="1" applyBorder="1" applyAlignment="1">
      <alignment horizontal="right"/>
    </xf>
    <xf numFmtId="165" fontId="4" fillId="0" borderId="4" xfId="2" applyNumberFormat="1" applyFont="1" applyBorder="1" applyAlignment="1">
      <alignment horizontal="right"/>
    </xf>
    <xf numFmtId="166" fontId="4" fillId="0" borderId="5" xfId="2" applyNumberFormat="1" applyFont="1" applyBorder="1" applyAlignment="1">
      <alignment horizontal="right"/>
    </xf>
    <xf numFmtId="166" fontId="4" fillId="0" borderId="6" xfId="2" applyNumberFormat="1" applyFont="1" applyBorder="1" applyAlignment="1">
      <alignment horizontal="right"/>
    </xf>
    <xf numFmtId="0" fontId="2" fillId="0" borderId="0" xfId="2" applyFont="1" applyAlignment="1">
      <alignment wrapText="1"/>
    </xf>
    <xf numFmtId="0" fontId="5" fillId="0" borderId="0" xfId="2" applyFont="1" applyAlignment="1">
      <alignment wrapText="1"/>
    </xf>
    <xf numFmtId="0" fontId="6" fillId="0" borderId="0" xfId="2" applyFont="1"/>
    <xf numFmtId="167" fontId="2" fillId="0" borderId="0" xfId="2" applyNumberFormat="1" applyFont="1"/>
    <xf numFmtId="0" fontId="6" fillId="0" borderId="0" xfId="2" applyFont="1" applyAlignment="1">
      <alignment wrapText="1"/>
    </xf>
    <xf numFmtId="3" fontId="2" fillId="0" borderId="0" xfId="2" applyNumberFormat="1" applyFont="1"/>
    <xf numFmtId="0" fontId="5" fillId="0" borderId="0" xfId="2" applyFont="1"/>
    <xf numFmtId="171" fontId="2" fillId="0" borderId="0" xfId="2" applyNumberFormat="1" applyFont="1"/>
    <xf numFmtId="168" fontId="2" fillId="0" borderId="0" xfId="2" applyNumberFormat="1" applyFont="1" applyAlignment="1">
      <alignment wrapText="1"/>
    </xf>
    <xf numFmtId="3" fontId="6" fillId="0" borderId="0" xfId="2" applyNumberFormat="1" applyFont="1"/>
    <xf numFmtId="0" fontId="2" fillId="0" borderId="0" xfId="2" applyFont="1" applyAlignment="1">
      <alignment vertical="top" wrapText="1"/>
    </xf>
    <xf numFmtId="167" fontId="2" fillId="0" borderId="0" xfId="2" applyNumberFormat="1" applyFont="1" applyAlignment="1">
      <alignment vertical="top"/>
    </xf>
    <xf numFmtId="0" fontId="4" fillId="0" borderId="0" xfId="2" applyFont="1" applyAlignment="1">
      <alignment vertical="center" wrapText="1"/>
    </xf>
    <xf numFmtId="0" fontId="4" fillId="0" borderId="0" xfId="2" applyFont="1" applyAlignment="1">
      <alignment vertical="center"/>
    </xf>
    <xf numFmtId="167" fontId="4" fillId="0" borderId="0" xfId="2" applyNumberFormat="1" applyFont="1" applyAlignment="1">
      <alignment vertical="center"/>
    </xf>
    <xf numFmtId="169" fontId="2" fillId="0" borderId="0" xfId="2" applyNumberFormat="1" applyFont="1" applyAlignment="1">
      <alignment wrapText="1"/>
    </xf>
    <xf numFmtId="169" fontId="5" fillId="0" borderId="0" xfId="2" applyNumberFormat="1" applyFont="1" applyAlignment="1">
      <alignment wrapText="1"/>
    </xf>
    <xf numFmtId="169" fontId="2" fillId="0" borderId="0" xfId="2" applyNumberFormat="1" applyFont="1"/>
    <xf numFmtId="170" fontId="2" fillId="0" borderId="0" xfId="2" applyNumberFormat="1" applyFont="1"/>
    <xf numFmtId="0" fontId="3" fillId="0" borderId="0" xfId="9" applyFont="1" applyAlignment="1">
      <alignment wrapText="1"/>
    </xf>
    <xf numFmtId="0" fontId="5" fillId="0" borderId="0" xfId="9" applyFont="1" applyAlignment="1">
      <alignment wrapText="1"/>
    </xf>
    <xf numFmtId="2" fontId="4" fillId="0" borderId="2" xfId="15" applyNumberFormat="1" applyFont="1" applyBorder="1" applyAlignment="1">
      <alignment horizontal="right" vertical="center" wrapText="1"/>
    </xf>
    <xf numFmtId="1" fontId="2" fillId="0" borderId="2" xfId="9" applyNumberFormat="1" applyFont="1" applyBorder="1" applyAlignment="1">
      <alignment vertical="center"/>
    </xf>
    <xf numFmtId="1" fontId="5" fillId="0" borderId="2" xfId="9" applyNumberFormat="1" applyFont="1" applyBorder="1" applyAlignment="1">
      <alignment vertical="center"/>
    </xf>
    <xf numFmtId="0" fontId="4" fillId="0" borderId="2" xfId="15" applyFont="1" applyBorder="1" applyAlignment="1">
      <alignment horizontal="center" vertical="center"/>
    </xf>
    <xf numFmtId="49" fontId="2" fillId="0" borderId="3" xfId="10" applyNumberFormat="1" applyFont="1" applyBorder="1"/>
    <xf numFmtId="49" fontId="5" fillId="0" borderId="0" xfId="10" applyNumberFormat="1" applyFont="1"/>
    <xf numFmtId="179" fontId="2" fillId="0" borderId="0" xfId="8" applyNumberFormat="1" applyFont="1" applyAlignment="1">
      <alignment horizontal="right"/>
    </xf>
    <xf numFmtId="165" fontId="2" fillId="0" borderId="1" xfId="16" applyNumberFormat="1" applyFont="1" applyFill="1" applyBorder="1" applyAlignment="1">
      <alignment horizontal="right"/>
    </xf>
    <xf numFmtId="165" fontId="12" fillId="0" borderId="0" xfId="1" applyNumberFormat="1" applyFont="1" applyFill="1"/>
    <xf numFmtId="49" fontId="20" fillId="0" borderId="3" xfId="10" applyNumberFormat="1" applyFont="1" applyBorder="1" applyAlignment="1">
      <alignment horizontal="left"/>
    </xf>
    <xf numFmtId="49" fontId="22" fillId="0" borderId="0" xfId="10" applyNumberFormat="1" applyFont="1" applyAlignment="1">
      <alignment horizontal="left"/>
    </xf>
    <xf numFmtId="179" fontId="20" fillId="0" borderId="0" xfId="8" applyNumberFormat="1" applyFont="1" applyAlignment="1">
      <alignment horizontal="right"/>
    </xf>
    <xf numFmtId="49" fontId="20" fillId="0" borderId="3" xfId="10" applyNumberFormat="1" applyFont="1" applyBorder="1" applyAlignment="1">
      <alignment horizontal="left" indent="1"/>
    </xf>
    <xf numFmtId="49" fontId="22" fillId="0" borderId="0" xfId="10" applyNumberFormat="1" applyFont="1" applyAlignment="1">
      <alignment horizontal="left" indent="1"/>
    </xf>
    <xf numFmtId="49" fontId="4" fillId="0" borderId="3" xfId="8" applyNumberFormat="1" applyFont="1" applyBorder="1" applyAlignment="1">
      <alignment horizontal="left" vertical="top"/>
    </xf>
    <xf numFmtId="49" fontId="5" fillId="0" borderId="0" xfId="12" applyNumberFormat="1" applyFont="1" applyAlignment="1">
      <alignment horizontal="left" vertical="top"/>
    </xf>
    <xf numFmtId="179" fontId="4" fillId="0" borderId="0" xfId="8" applyNumberFormat="1" applyFont="1" applyAlignment="1">
      <alignment horizontal="right" vertical="top"/>
    </xf>
    <xf numFmtId="165" fontId="4" fillId="0" borderId="1" xfId="16" applyNumberFormat="1" applyFont="1" applyFill="1" applyBorder="1" applyAlignment="1">
      <alignment horizontal="right" vertical="top"/>
    </xf>
    <xf numFmtId="0" fontId="12" fillId="0" borderId="0" xfId="9" applyFont="1" applyAlignment="1">
      <alignment vertical="top"/>
    </xf>
    <xf numFmtId="49" fontId="5" fillId="0" borderId="10" xfId="10" applyNumberFormat="1" applyFont="1" applyBorder="1"/>
    <xf numFmtId="49" fontId="2" fillId="0" borderId="5" xfId="10" applyNumberFormat="1" applyFont="1" applyBorder="1"/>
    <xf numFmtId="49" fontId="5" fillId="0" borderId="4" xfId="10" applyNumberFormat="1" applyFont="1" applyBorder="1"/>
    <xf numFmtId="165" fontId="2" fillId="0" borderId="6" xfId="16" applyNumberFormat="1" applyFont="1" applyFill="1" applyBorder="1" applyAlignment="1">
      <alignment horizontal="right"/>
    </xf>
    <xf numFmtId="49" fontId="2" fillId="0" borderId="0" xfId="10" applyNumberFormat="1" applyFont="1"/>
    <xf numFmtId="0" fontId="3" fillId="0" borderId="0" xfId="10" applyFont="1" applyAlignment="1">
      <alignment horizontal="left" vertical="top" wrapText="1"/>
    </xf>
    <xf numFmtId="49" fontId="5" fillId="0" borderId="0" xfId="10" applyNumberFormat="1" applyFont="1" applyAlignment="1">
      <alignment horizontal="left" vertical="top" wrapText="1"/>
    </xf>
    <xf numFmtId="0" fontId="5" fillId="0" borderId="0" xfId="9" applyFont="1"/>
    <xf numFmtId="0" fontId="5" fillId="0" borderId="0" xfId="9" applyFont="1" applyAlignment="1">
      <alignment horizontal="right"/>
    </xf>
    <xf numFmtId="49" fontId="5" fillId="0" borderId="0" xfId="12" applyNumberFormat="1" applyFont="1" applyAlignment="1">
      <alignment horizontal="left"/>
    </xf>
    <xf numFmtId="49" fontId="5" fillId="0" borderId="0" xfId="8" applyNumberFormat="1" applyFont="1" applyAlignment="1">
      <alignment horizontal="left"/>
    </xf>
    <xf numFmtId="0" fontId="4" fillId="0" borderId="0" xfId="17" applyFont="1"/>
    <xf numFmtId="0" fontId="15" fillId="0" borderId="0" xfId="10" applyFont="1"/>
    <xf numFmtId="0" fontId="25" fillId="0" borderId="0" xfId="9" applyFont="1"/>
    <xf numFmtId="0" fontId="2" fillId="0" borderId="0" xfId="17" applyFont="1"/>
    <xf numFmtId="0" fontId="5" fillId="0" borderId="0" xfId="14" applyFont="1"/>
    <xf numFmtId="0" fontId="6" fillId="0" borderId="0" xfId="9" applyFont="1" applyAlignment="1">
      <alignment horizontal="right"/>
    </xf>
    <xf numFmtId="0" fontId="26" fillId="0" borderId="0" xfId="9" applyFont="1"/>
    <xf numFmtId="175" fontId="12" fillId="0" borderId="0" xfId="9" applyNumberFormat="1" applyFont="1"/>
    <xf numFmtId="177" fontId="12" fillId="0" borderId="0" xfId="9" applyNumberFormat="1" applyFont="1"/>
    <xf numFmtId="176" fontId="12" fillId="0" borderId="0" xfId="11" applyNumberFormat="1" applyFont="1" applyFill="1"/>
  </cellXfs>
  <cellStyles count="18">
    <cellStyle name="Dezimal 2" xfId="6" xr:uid="{00000000-0005-0000-0000-000000000000}"/>
    <cellStyle name="Komma" xfId="7" builtinId="3"/>
    <cellStyle name="Komma 2" xfId="11" xr:uid="{0644449B-BCC9-429B-8101-5BB07334E1C9}"/>
    <cellStyle name="Prozent" xfId="1" builtinId="5"/>
    <cellStyle name="Prozent 2" xfId="3" xr:uid="{00000000-0005-0000-0000-000003000000}"/>
    <cellStyle name="Prozent 2 2" xfId="5" xr:uid="{00000000-0005-0000-0000-000004000000}"/>
    <cellStyle name="Prozent 3" xfId="4" xr:uid="{00000000-0005-0000-0000-000005000000}"/>
    <cellStyle name="Prozent 4" xfId="16" xr:uid="{95D8EC2C-9B9B-4E15-BC72-C3824E108553}"/>
    <cellStyle name="Standard" xfId="0" builtinId="0"/>
    <cellStyle name="Standard 2" xfId="2" xr:uid="{00000000-0005-0000-0000-000007000000}"/>
    <cellStyle name="Standard 2 2" xfId="12" xr:uid="{A42C1855-A018-4006-93E9-F3DA9591B4F0}"/>
    <cellStyle name="Standard 3" xfId="13" xr:uid="{45DAE7EF-F438-4B74-A7D1-EBDE3B5848EB}"/>
    <cellStyle name="Standard 4" xfId="17" xr:uid="{07E70013-A8C8-4850-84E0-EF46CF51060E}"/>
    <cellStyle name="Standard 4 2" xfId="14" xr:uid="{A0DC2020-5004-4623-9437-1755F18B738D}"/>
    <cellStyle name="Standard 6" xfId="9" xr:uid="{AC0102F4-B116-4E14-B1AF-7430AB78B214}"/>
    <cellStyle name="Standard_AHV 1_1 &amp; 1_2" xfId="15" xr:uid="{2A885587-52DA-4BF9-AD07-0ADC458C44E2}"/>
    <cellStyle name="Standard_T 01.1 97Daten" xfId="10" xr:uid="{2D335F48-BFDA-40E9-9350-EF9AFA4E9A01}"/>
    <cellStyle name="Standard_T 01.6 97Daten" xfId="8" xr:uid="{00000000-0005-0000-0000-000008000000}"/>
  </cellStyles>
  <dxfs count="0"/>
  <tableStyles count="0" defaultTableStyle="TableStyleMedium9" defaultPivotStyle="PivotStyleLight16"/>
  <colors>
    <mruColors>
      <color rgb="FF00B050"/>
      <color rgb="FFFF9F3F"/>
      <color rgb="FFDEE3FE"/>
      <color rgb="FFFFB9B9"/>
      <color rgb="FF3333FF"/>
      <color rgb="FF99CCFF"/>
      <color rgb="FF660066"/>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539312010777396E-2"/>
          <c:y val="3.3210991483207455E-2"/>
          <c:w val="0.87001231040810811"/>
          <c:h val="0.79655054481826137"/>
        </c:manualLayout>
      </c:layout>
      <c:barChart>
        <c:barDir val="col"/>
        <c:grouping val="clustered"/>
        <c:varyColors val="0"/>
        <c:ser>
          <c:idx val="0"/>
          <c:order val="0"/>
          <c:tx>
            <c:strRef>
              <c:f>IV_AI_2.0!$A$100</c:f>
              <c:strCache>
                <c:ptCount val="1"/>
                <c:pt idx="0">
                  <c:v>Recettes (résultat d’exploitation) / Einnahmen (Betriebsergebnis)</c:v>
                </c:pt>
              </c:strCache>
            </c:strRef>
          </c:tx>
          <c:invertIfNegative val="0"/>
          <c:cat>
            <c:numRef>
              <c:f>IV_AI_2.0!$AW$91:$BQ$91</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IV_AI_2.0!$AW$100:$BQ$100</c:f>
              <c:numCache>
                <c:formatCode>_ * #,##0.000000_ ;_ * \-#,##0.000000_ ;_ * "-"??_ ;_ @_ </c:formatCode>
                <c:ptCount val="21"/>
                <c:pt idx="0">
                  <c:v>4.959848148615513E-2</c:v>
                </c:pt>
                <c:pt idx="1">
                  <c:v>3.2669016862247068E-2</c:v>
                </c:pt>
                <c:pt idx="2">
                  <c:v>3.2853266376033564E-2</c:v>
                </c:pt>
                <c:pt idx="3">
                  <c:v>8.1570995786167527E-3</c:v>
                </c:pt>
                <c:pt idx="4">
                  <c:v>0.19007451398398115</c:v>
                </c:pt>
                <c:pt idx="5">
                  <c:v>-0.30750267780367696</c:v>
                </c:pt>
                <c:pt idx="6">
                  <c:v>5.276785146012518E-3</c:v>
                </c:pt>
                <c:pt idx="7">
                  <c:v>-3.5381367131220504E-3</c:v>
                </c:pt>
                <c:pt idx="8">
                  <c:v>0.15636067432968842</c:v>
                </c:pt>
                <c:pt idx="9">
                  <c:v>4.6042253113101048E-2</c:v>
                </c:pt>
                <c:pt idx="10">
                  <c:v>2.4371411664437807E-4</c:v>
                </c:pt>
                <c:pt idx="11">
                  <c:v>2.8778802623970409E-2</c:v>
                </c:pt>
                <c:pt idx="12">
                  <c:v>-2.5434309645386868E-2</c:v>
                </c:pt>
                <c:pt idx="13">
                  <c:v>1.0692730939247818E-2</c:v>
                </c:pt>
                <c:pt idx="14">
                  <c:v>3.3196684802909382E-2</c:v>
                </c:pt>
                <c:pt idx="15">
                  <c:v>-0.12860642010729342</c:v>
                </c:pt>
                <c:pt idx="16">
                  <c:v>5.3577410550039721E-2</c:v>
                </c:pt>
                <c:pt idx="17">
                  <c:v>-1.9008108948101975E-2</c:v>
                </c:pt>
                <c:pt idx="18">
                  <c:v>3.1838773794094187E-2</c:v>
                </c:pt>
                <c:pt idx="19">
                  <c:v>-2.1158110282943957E-2</c:v>
                </c:pt>
                <c:pt idx="20">
                  <c:v>9.0116445523193062E-2</c:v>
                </c:pt>
              </c:numCache>
            </c:numRef>
          </c:val>
          <c:extLst>
            <c:ext xmlns:c16="http://schemas.microsoft.com/office/drawing/2014/chart" uri="{C3380CC4-5D6E-409C-BE32-E72D297353CC}">
              <c16:uniqueId val="{00000000-8D66-46E3-ACE8-7565B5859F3C}"/>
            </c:ext>
          </c:extLst>
        </c:ser>
        <c:ser>
          <c:idx val="1"/>
          <c:order val="1"/>
          <c:tx>
            <c:strRef>
              <c:f>IV_AI_2.0!$A$101</c:f>
              <c:strCache>
                <c:ptCount val="1"/>
                <c:pt idx="0">
                  <c:v>Dépenses / Ausgaben</c:v>
                </c:pt>
              </c:strCache>
            </c:strRef>
          </c:tx>
          <c:invertIfNegative val="0"/>
          <c:cat>
            <c:numRef>
              <c:f>IV_AI_2.0!$AW$91:$BQ$91</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IV_AI_2.0!$AW$101:$BQ$101</c:f>
              <c:numCache>
                <c:formatCode>_ * #,##0.000000_ ;_ * \-#,##0.000000_ ;_ * "-"??_ ;_ @_ </c:formatCode>
                <c:ptCount val="21"/>
                <c:pt idx="0">
                  <c:v>6.9607716548558685E-2</c:v>
                </c:pt>
                <c:pt idx="1">
                  <c:v>4.1149221926792691E-2</c:v>
                </c:pt>
                <c:pt idx="2">
                  <c:v>4.1884006042736267E-2</c:v>
                </c:pt>
                <c:pt idx="3">
                  <c:v>-8.7663741962456174E-3</c:v>
                </c:pt>
                <c:pt idx="4">
                  <c:v>0.21001950668693864</c:v>
                </c:pt>
                <c:pt idx="5">
                  <c:v>-0.31317029720942935</c:v>
                </c:pt>
                <c:pt idx="6">
                  <c:v>-2.0283035274734969E-2</c:v>
                </c:pt>
                <c:pt idx="7">
                  <c:v>-1.1852652556905931E-2</c:v>
                </c:pt>
                <c:pt idx="8">
                  <c:v>2.5648688001627163E-2</c:v>
                </c:pt>
                <c:pt idx="9">
                  <c:v>-1.7156011167826057E-2</c:v>
                </c:pt>
                <c:pt idx="10">
                  <c:v>1.195620037238503E-3</c:v>
                </c:pt>
                <c:pt idx="11">
                  <c:v>-5.5304867741107185E-3</c:v>
                </c:pt>
                <c:pt idx="12">
                  <c:v>5.3903840616421903E-3</c:v>
                </c:pt>
                <c:pt idx="13">
                  <c:v>-1.1126686747754756E-2</c:v>
                </c:pt>
                <c:pt idx="14">
                  <c:v>3.6861090681655187E-3</c:v>
                </c:pt>
                <c:pt idx="15">
                  <c:v>2.9161703990378401E-3</c:v>
                </c:pt>
                <c:pt idx="16">
                  <c:v>2.4033888083177444E-2</c:v>
                </c:pt>
                <c:pt idx="17">
                  <c:v>1.1651460663827063E-2</c:v>
                </c:pt>
                <c:pt idx="18">
                  <c:v>2.4717455868226084E-2</c:v>
                </c:pt>
                <c:pt idx="19">
                  <c:v>-1.1949480296102127E-2</c:v>
                </c:pt>
                <c:pt idx="20">
                  <c:v>3.602501781380426E-2</c:v>
                </c:pt>
              </c:numCache>
            </c:numRef>
          </c:val>
          <c:extLst>
            <c:ext xmlns:c16="http://schemas.microsoft.com/office/drawing/2014/chart" uri="{C3380CC4-5D6E-409C-BE32-E72D297353CC}">
              <c16:uniqueId val="{00000001-8D66-46E3-ACE8-7565B5859F3C}"/>
            </c:ext>
          </c:extLst>
        </c:ser>
        <c:dLbls>
          <c:showLegendKey val="0"/>
          <c:showVal val="0"/>
          <c:showCatName val="0"/>
          <c:showSerName val="0"/>
          <c:showPercent val="0"/>
          <c:showBubbleSize val="0"/>
        </c:dLbls>
        <c:gapWidth val="75"/>
        <c:overlap val="-10"/>
        <c:axId val="504291848"/>
        <c:axId val="499948104"/>
      </c:barChart>
      <c:catAx>
        <c:axId val="504291848"/>
        <c:scaling>
          <c:orientation val="minMax"/>
        </c:scaling>
        <c:delete val="0"/>
        <c:axPos val="b"/>
        <c:numFmt formatCode="General" sourceLinked="1"/>
        <c:majorTickMark val="out"/>
        <c:minorTickMark val="none"/>
        <c:tickLblPos val="nextTo"/>
        <c:spPr>
          <a:ln/>
        </c:spPr>
        <c:txPr>
          <a:bodyPr rot="0" vert="horz"/>
          <a:lstStyle/>
          <a:p>
            <a:pPr>
              <a:defRPr sz="1000" b="0" i="0" u="none" strike="noStrike" baseline="0">
                <a:solidFill>
                  <a:srgbClr val="000000"/>
                </a:solidFill>
                <a:latin typeface="Calibri"/>
                <a:ea typeface="Calibri"/>
                <a:cs typeface="Calibri"/>
              </a:defRPr>
            </a:pPr>
            <a:endParaRPr lang="de-DE"/>
          </a:p>
        </c:txPr>
        <c:crossAx val="499948104"/>
        <c:crosses val="autoZero"/>
        <c:auto val="1"/>
        <c:lblAlgn val="ctr"/>
        <c:lblOffset val="100"/>
        <c:tickLblSkip val="2"/>
        <c:noMultiLvlLbl val="0"/>
      </c:catAx>
      <c:valAx>
        <c:axId val="499948104"/>
        <c:scaling>
          <c:orientation val="minMax"/>
          <c:max val="0.25"/>
          <c:min val="-0.05"/>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de-DE"/>
          </a:p>
        </c:txPr>
        <c:crossAx val="504291848"/>
        <c:crosses val="autoZero"/>
        <c:crossBetween val="between"/>
        <c:majorUnit val="0.05"/>
      </c:valAx>
    </c:plotArea>
    <c:legend>
      <c:legendPos val="b"/>
      <c:overlay val="0"/>
    </c:legend>
    <c:plotVisOnly val="0"/>
    <c:dispBlanksAs val="gap"/>
    <c:showDLblsOverMax val="0"/>
  </c:chart>
  <c:spPr>
    <a:solidFill>
      <a:schemeClr val="bg1"/>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77030277073107"/>
          <c:y val="4.1463414634149133E-2"/>
          <c:w val="0.82151691587217479"/>
          <c:h val="0.79167227069589274"/>
        </c:manualLayout>
      </c:layout>
      <c:barChart>
        <c:barDir val="col"/>
        <c:grouping val="clustered"/>
        <c:varyColors val="0"/>
        <c:ser>
          <c:idx val="3"/>
          <c:order val="3"/>
          <c:tx>
            <c:strRef>
              <c:f>IV_AI_2.1!$A$32</c:f>
              <c:strCache>
                <c:ptCount val="1"/>
                <c:pt idx="0">
                  <c:v>Dette à l’égard de l’AVS / IV-Schulden bei der AHV</c:v>
                </c:pt>
              </c:strCache>
            </c:strRef>
          </c:tx>
          <c:spPr>
            <a:solidFill>
              <a:schemeClr val="bg1">
                <a:lumMod val="85000"/>
              </a:schemeClr>
            </a:solidFill>
            <a:ln>
              <a:solidFill>
                <a:schemeClr val="bg1">
                  <a:lumMod val="85000"/>
                </a:schemeClr>
              </a:solidFill>
            </a:ln>
          </c:spPr>
          <c:invertIfNegative val="0"/>
          <c:cat>
            <c:numRef>
              <c:f>IV_AI_2.1!$D$28:$BP$28</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IV_AI_2.1!$D$32:$BP$32</c:f>
              <c:numCache>
                <c:formatCode>0.0000</c:formatCode>
                <c:ptCount val="65"/>
                <c:pt idx="0">
                  <c:v>49.04831162</c:v>
                </c:pt>
                <c:pt idx="1">
                  <c:v>61.95781564</c:v>
                </c:pt>
                <c:pt idx="2">
                  <c:v>79.241628610000006</c:v>
                </c:pt>
                <c:pt idx="3">
                  <c:v>98.157845809999998</c:v>
                </c:pt>
                <c:pt idx="4">
                  <c:v>96.303772730000006</c:v>
                </c:pt>
                <c:pt idx="5">
                  <c:v>96.232493140000003</c:v>
                </c:pt>
                <c:pt idx="6">
                  <c:v>88.489911899999996</c:v>
                </c:pt>
                <c:pt idx="7">
                  <c:v>68.227319030000004</c:v>
                </c:pt>
                <c:pt idx="8">
                  <c:v>71.177859190000007</c:v>
                </c:pt>
                <c:pt idx="9">
                  <c:v>72.410362570000004</c:v>
                </c:pt>
                <c:pt idx="10">
                  <c:v>75.470103649999999</c:v>
                </c:pt>
                <c:pt idx="11">
                  <c:v>79.247427430000002</c:v>
                </c:pt>
                <c:pt idx="12">
                  <c:v>86.532475360000007</c:v>
                </c:pt>
                <c:pt idx="13">
                  <c:v>66.334370449999994</c:v>
                </c:pt>
                <c:pt idx="14">
                  <c:v>-8.2861789300000002</c:v>
                </c:pt>
                <c:pt idx="15">
                  <c:v>-57.44306297</c:v>
                </c:pt>
                <c:pt idx="16">
                  <c:v>-103.88489278</c:v>
                </c:pt>
                <c:pt idx="17">
                  <c:v>-188.83458537999999</c:v>
                </c:pt>
                <c:pt idx="18">
                  <c:v>-259.30409630000003</c:v>
                </c:pt>
                <c:pt idx="19">
                  <c:v>-315.89316789999998</c:v>
                </c:pt>
                <c:pt idx="20">
                  <c:v>-356.23398200999998</c:v>
                </c:pt>
                <c:pt idx="21">
                  <c:v>-334.57045627999997</c:v>
                </c:pt>
                <c:pt idx="22">
                  <c:v>-357.25303229000002</c:v>
                </c:pt>
                <c:pt idx="23">
                  <c:v>-360.69651670000002</c:v>
                </c:pt>
                <c:pt idx="24">
                  <c:v>-468.17674270999998</c:v>
                </c:pt>
                <c:pt idx="25">
                  <c:v>-576.06288016999997</c:v>
                </c:pt>
                <c:pt idx="26">
                  <c:v>-686.74637691999999</c:v>
                </c:pt>
                <c:pt idx="27">
                  <c:v>-769.52599336000003</c:v>
                </c:pt>
                <c:pt idx="28">
                  <c:v>-550.95001231000003</c:v>
                </c:pt>
                <c:pt idx="29">
                  <c:v>-272.46843059000003</c:v>
                </c:pt>
                <c:pt idx="30">
                  <c:v>5.9972767500000002</c:v>
                </c:pt>
                <c:pt idx="31">
                  <c:v>228.75751506</c:v>
                </c:pt>
                <c:pt idx="32">
                  <c:v>240.00159662999999</c:v>
                </c:pt>
                <c:pt idx="33">
                  <c:v>-179.85336119999999</c:v>
                </c:pt>
                <c:pt idx="34">
                  <c:v>-805.17725838000001</c:v>
                </c:pt>
                <c:pt idx="35">
                  <c:v>-1148.0760175800001</c:v>
                </c:pt>
                <c:pt idx="36">
                  <c:v>-1574.9726296199999</c:v>
                </c:pt>
                <c:pt idx="37">
                  <c:v>-2190.1201972499998</c:v>
                </c:pt>
                <c:pt idx="38">
                  <c:v>-685.87552717000005</c:v>
                </c:pt>
                <c:pt idx="39">
                  <c:v>-1485.0190695399999</c:v>
                </c:pt>
                <c:pt idx="40">
                  <c:v>-2305.5074100299998</c:v>
                </c:pt>
                <c:pt idx="41">
                  <c:v>-3313.0262506099998</c:v>
                </c:pt>
                <c:pt idx="42">
                  <c:v>-4502.5155541300001</c:v>
                </c:pt>
                <c:pt idx="43">
                  <c:v>-4450.3805292999996</c:v>
                </c:pt>
                <c:pt idx="44">
                  <c:v>-6035.9272979099997</c:v>
                </c:pt>
                <c:pt idx="45">
                  <c:v>-7773.7740592999999</c:v>
                </c:pt>
                <c:pt idx="46">
                  <c:v>-9330.1398305000002</c:v>
                </c:pt>
                <c:pt idx="47">
                  <c:v>-11410.898999450001</c:v>
                </c:pt>
                <c:pt idx="48">
                  <c:v>-12773.22785363</c:v>
                </c:pt>
                <c:pt idx="49">
                  <c:v>-13899.311751339999</c:v>
                </c:pt>
                <c:pt idx="50">
                  <c:v>-14943.829503819999</c:v>
                </c:pt>
                <c:pt idx="51">
                  <c:v>-14943.829503819999</c:v>
                </c:pt>
                <c:pt idx="52">
                  <c:v>-14351.568290020001</c:v>
                </c:pt>
                <c:pt idx="53">
                  <c:v>-13765.37449172</c:v>
                </c:pt>
                <c:pt idx="54">
                  <c:v>-12843.04003351</c:v>
                </c:pt>
                <c:pt idx="55">
                  <c:v>-12229.42235642</c:v>
                </c:pt>
                <c:pt idx="56">
                  <c:v>-11406.23377051</c:v>
                </c:pt>
                <c:pt idx="57">
                  <c:v>-10284.20426559</c:v>
                </c:pt>
                <c:pt idx="58" formatCode="0.000">
                  <c:v>-10284.20426559</c:v>
                </c:pt>
                <c:pt idx="59" formatCode="0.000">
                  <c:v>-10284.20426559</c:v>
                </c:pt>
                <c:pt idx="60" formatCode="0.000">
                  <c:v>-10284.20426559</c:v>
                </c:pt>
                <c:pt idx="61" formatCode="0.000">
                  <c:v>-10284.20426559</c:v>
                </c:pt>
                <c:pt idx="62" formatCode="0.000">
                  <c:v>-10284.20426559</c:v>
                </c:pt>
                <c:pt idx="63" formatCode="0.000">
                  <c:v>-10284.20426559</c:v>
                </c:pt>
                <c:pt idx="64" formatCode="0.000">
                  <c:v>-10284.20426559</c:v>
                </c:pt>
              </c:numCache>
            </c:numRef>
          </c:val>
          <c:extLst>
            <c:ext xmlns:c16="http://schemas.microsoft.com/office/drawing/2014/chart" uri="{C3380CC4-5D6E-409C-BE32-E72D297353CC}">
              <c16:uniqueId val="{00000000-E9D4-42CC-9F39-EAF9195AF40A}"/>
            </c:ext>
          </c:extLst>
        </c:ser>
        <c:dLbls>
          <c:showLegendKey val="0"/>
          <c:showVal val="0"/>
          <c:showCatName val="0"/>
          <c:showSerName val="0"/>
          <c:showPercent val="0"/>
          <c:showBubbleSize val="0"/>
        </c:dLbls>
        <c:gapWidth val="60"/>
        <c:overlap val="34"/>
        <c:axId val="505808288"/>
        <c:axId val="505806328"/>
      </c:barChart>
      <c:barChart>
        <c:barDir val="col"/>
        <c:grouping val="clustered"/>
        <c:varyColors val="0"/>
        <c:ser>
          <c:idx val="4"/>
          <c:order val="4"/>
          <c:tx>
            <c:strRef>
              <c:f>IV_AI_2.1!$A$33</c:f>
              <c:strCache>
                <c:ptCount val="1"/>
                <c:pt idx="0">
                  <c:v>Fonds de l’AI / IV-Fonds</c:v>
                </c:pt>
              </c:strCache>
            </c:strRef>
          </c:tx>
          <c:spPr>
            <a:solidFill>
              <a:schemeClr val="bg1">
                <a:lumMod val="65000"/>
              </a:schemeClr>
            </a:solidFill>
            <a:ln>
              <a:solidFill>
                <a:schemeClr val="bg1">
                  <a:lumMod val="65000"/>
                </a:schemeClr>
              </a:solidFill>
            </a:ln>
          </c:spPr>
          <c:invertIfNegative val="0"/>
          <c:cat>
            <c:numRef>
              <c:f>IV_AI_2.1!$D$28:$BP$28</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IV_AI_2.1!$D$33:$BP$33</c:f>
              <c:numCache>
                <c:formatCode>General</c:formatCode>
                <c:ptCount val="65"/>
                <c:pt idx="51" formatCode="0.0000">
                  <c:v>4997.3648621900002</c:v>
                </c:pt>
                <c:pt idx="52" formatCode="0.0000">
                  <c:v>5000.0000000000018</c:v>
                </c:pt>
                <c:pt idx="53" formatCode="0.0000">
                  <c:v>5000.0000000000009</c:v>
                </c:pt>
                <c:pt idx="54" formatCode="0.0000">
                  <c:v>5000.0000000000009</c:v>
                </c:pt>
                <c:pt idx="55" formatCode="0.0000">
                  <c:v>5000.0000000000009</c:v>
                </c:pt>
                <c:pt idx="56" formatCode="0.0000">
                  <c:v>5000.0000000000009</c:v>
                </c:pt>
                <c:pt idx="57" formatCode="0.0000">
                  <c:v>5000.0000000000018</c:v>
                </c:pt>
                <c:pt idx="58" formatCode="0.0000">
                  <c:v>4763.1874890500021</c:v>
                </c:pt>
                <c:pt idx="59" formatCode="0.0000">
                  <c:v>4787.3016254000022</c:v>
                </c:pt>
                <c:pt idx="60" formatCode="0.0000">
                  <c:v>4520.1823503600026</c:v>
                </c:pt>
                <c:pt idx="61" formatCode="0.0000">
                  <c:v>4312.8837543900027</c:v>
                </c:pt>
                <c:pt idx="62" formatCode="0.0000">
                  <c:v>4019.4352366200028</c:v>
                </c:pt>
                <c:pt idx="63" formatCode="0.0000">
                  <c:v>4224.9949972600025</c:v>
                </c:pt>
                <c:pt idx="64" formatCode="0.0000">
                  <c:v>4459.7892021000025</c:v>
                </c:pt>
              </c:numCache>
            </c:numRef>
          </c:val>
          <c:extLst>
            <c:ext xmlns:c16="http://schemas.microsoft.com/office/drawing/2014/chart" uri="{C3380CC4-5D6E-409C-BE32-E72D297353CC}">
              <c16:uniqueId val="{00000001-E9D4-42CC-9F39-EAF9195AF40A}"/>
            </c:ext>
          </c:extLst>
        </c:ser>
        <c:dLbls>
          <c:showLegendKey val="0"/>
          <c:showVal val="0"/>
          <c:showCatName val="0"/>
          <c:showSerName val="0"/>
          <c:showPercent val="0"/>
          <c:showBubbleSize val="0"/>
        </c:dLbls>
        <c:gapWidth val="60"/>
        <c:overlap val="34"/>
        <c:axId val="668172888"/>
        <c:axId val="668180104"/>
      </c:barChart>
      <c:lineChart>
        <c:grouping val="standard"/>
        <c:varyColors val="0"/>
        <c:ser>
          <c:idx val="2"/>
          <c:order val="0"/>
          <c:tx>
            <c:strRef>
              <c:f>IV_AI_2.1!$A$30</c:f>
              <c:strCache>
                <c:ptCount val="1"/>
                <c:pt idx="0">
                  <c:v>Recettes (résultat de répartition) / Einnahmen (Umlageergebnis)</c:v>
                </c:pt>
              </c:strCache>
            </c:strRef>
          </c:tx>
          <c:spPr>
            <a:ln w="28575">
              <a:solidFill>
                <a:schemeClr val="tx2">
                  <a:lumMod val="40000"/>
                  <a:lumOff val="60000"/>
                </a:schemeClr>
              </a:solidFill>
            </a:ln>
          </c:spPr>
          <c:marker>
            <c:symbol val="none"/>
          </c:marker>
          <c:cat>
            <c:numRef>
              <c:f>IV_AI_2.1!$D$28:$BP$28</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IV_AI_2.1!$D$30:$BP$30</c:f>
              <c:numCache>
                <c:formatCode>0.0000</c:formatCode>
                <c:ptCount val="65"/>
                <c:pt idx="0">
                  <c:v>102.03917749999999</c:v>
                </c:pt>
                <c:pt idx="1">
                  <c:v>167.73694105000001</c:v>
                </c:pt>
                <c:pt idx="2">
                  <c:v>184.65069305</c:v>
                </c:pt>
                <c:pt idx="3">
                  <c:v>206.05589055000002</c:v>
                </c:pt>
                <c:pt idx="4">
                  <c:v>249.40662695000003</c:v>
                </c:pt>
                <c:pt idx="5">
                  <c:v>273.28419355</c:v>
                </c:pt>
                <c:pt idx="6">
                  <c:v>299.21681219999999</c:v>
                </c:pt>
                <c:pt idx="7">
                  <c:v>336.73673409999998</c:v>
                </c:pt>
                <c:pt idx="8">
                  <c:v>407.68631244999995</c:v>
                </c:pt>
                <c:pt idx="9">
                  <c:v>533.59256730000004</c:v>
                </c:pt>
                <c:pt idx="10">
                  <c:v>595.34173705000012</c:v>
                </c:pt>
                <c:pt idx="11">
                  <c:v>685.41104509999991</c:v>
                </c:pt>
                <c:pt idx="12">
                  <c:v>765.57774905999997</c:v>
                </c:pt>
                <c:pt idx="13">
                  <c:v>1161.2705197499999</c:v>
                </c:pt>
                <c:pt idx="14">
                  <c:v>1327.8038042000001</c:v>
                </c:pt>
                <c:pt idx="15">
                  <c:v>1581.6422564499999</c:v>
                </c:pt>
                <c:pt idx="16">
                  <c:v>1762.6339452499999</c:v>
                </c:pt>
                <c:pt idx="17">
                  <c:v>1848.7257404500001</c:v>
                </c:pt>
                <c:pt idx="18">
                  <c:v>1892.92093</c:v>
                </c:pt>
                <c:pt idx="19">
                  <c:v>1968.4191060000001</c:v>
                </c:pt>
                <c:pt idx="20">
                  <c:v>2111.4216397999999</c:v>
                </c:pt>
                <c:pt idx="21">
                  <c:v>2213.1016353499999</c:v>
                </c:pt>
                <c:pt idx="22">
                  <c:v>2440.2866153999998</c:v>
                </c:pt>
                <c:pt idx="23">
                  <c:v>2539.30678055</c:v>
                </c:pt>
                <c:pt idx="24">
                  <c:v>2764.4139141300002</c:v>
                </c:pt>
                <c:pt idx="25">
                  <c:v>2878.1442847199996</c:v>
                </c:pt>
                <c:pt idx="26">
                  <c:v>3095.2904803699998</c:v>
                </c:pt>
                <c:pt idx="27">
                  <c:v>3232.8082635299997</c:v>
                </c:pt>
                <c:pt idx="28">
                  <c:v>3792.1852814900003</c:v>
                </c:pt>
                <c:pt idx="29">
                  <c:v>4028.5623964500001</c:v>
                </c:pt>
                <c:pt idx="30">
                  <c:v>4411.6551376899988</c:v>
                </c:pt>
                <c:pt idx="31">
                  <c:v>4841.4432264300003</c:v>
                </c:pt>
                <c:pt idx="32">
                  <c:v>5260.7375419700002</c:v>
                </c:pt>
                <c:pt idx="33">
                  <c:v>5567.4488186199997</c:v>
                </c:pt>
                <c:pt idx="34">
                  <c:v>5770.6485454699996</c:v>
                </c:pt>
                <c:pt idx="35">
                  <c:v>6483.2865168200005</c:v>
                </c:pt>
                <c:pt idx="36">
                  <c:v>6886.2556151399995</c:v>
                </c:pt>
                <c:pt idx="37">
                  <c:v>7036.8355297500002</c:v>
                </c:pt>
                <c:pt idx="38">
                  <c:v>7269.28674426</c:v>
                </c:pt>
                <c:pt idx="39">
                  <c:v>7562.4942825300004</c:v>
                </c:pt>
                <c:pt idx="40">
                  <c:v>7897.3934684999995</c:v>
                </c:pt>
                <c:pt idx="41">
                  <c:v>8457.7573218899997</c:v>
                </c:pt>
                <c:pt idx="42">
                  <c:v>8774.8500542599995</c:v>
                </c:pt>
                <c:pt idx="43">
                  <c:v>9210.0692922200014</c:v>
                </c:pt>
                <c:pt idx="44">
                  <c:v>9510.9532012300006</c:v>
                </c:pt>
                <c:pt idx="45">
                  <c:v>9823.4190802399989</c:v>
                </c:pt>
                <c:pt idx="46">
                  <c:v>9903.5496878800004</c:v>
                </c:pt>
                <c:pt idx="47">
                  <c:v>10314.96208152</c:v>
                </c:pt>
                <c:pt idx="48">
                  <c:v>8161.7471809600011</c:v>
                </c:pt>
                <c:pt idx="49">
                  <c:v>8204.8149672500003</c:v>
                </c:pt>
                <c:pt idx="50">
                  <c:v>8175.7852101899998</c:v>
                </c:pt>
                <c:pt idx="51">
                  <c:v>9433.5044437600009</c:v>
                </c:pt>
                <c:pt idx="52">
                  <c:v>9688.8354289000017</c:v>
                </c:pt>
                <c:pt idx="53">
                  <c:v>9814.3737778399991</c:v>
                </c:pt>
                <c:pt idx="54">
                  <c:v>9938.7334416899994</c:v>
                </c:pt>
                <c:pt idx="55">
                  <c:v>9949.1800906200024</c:v>
                </c:pt>
                <c:pt idx="56">
                  <c:v>9892.6940946599989</c:v>
                </c:pt>
                <c:pt idx="57">
                  <c:v>10031.0088693</c:v>
                </c:pt>
                <c:pt idx="58">
                  <c:v>9196.1853667599989</c:v>
                </c:pt>
                <c:pt idx="59">
                  <c:v>9101.0823811900009</c:v>
                </c:pt>
                <c:pt idx="60">
                  <c:v>9163.3155747600013</c:v>
                </c:pt>
                <c:pt idx="61">
                  <c:v>9466.018549819999</c:v>
                </c:pt>
                <c:pt idx="62">
                  <c:v>9835.7474037200027</c:v>
                </c:pt>
                <c:pt idx="63">
                  <c:v>10113.700435720004</c:v>
                </c:pt>
                <c:pt idx="64">
                  <c:v>10435.875220610002</c:v>
                </c:pt>
              </c:numCache>
            </c:numRef>
          </c:val>
          <c:smooth val="0"/>
          <c:extLst>
            <c:ext xmlns:c16="http://schemas.microsoft.com/office/drawing/2014/chart" uri="{C3380CC4-5D6E-409C-BE32-E72D297353CC}">
              <c16:uniqueId val="{00000002-E9D4-42CC-9F39-EAF9195AF40A}"/>
            </c:ext>
          </c:extLst>
        </c:ser>
        <c:ser>
          <c:idx val="0"/>
          <c:order val="1"/>
          <c:tx>
            <c:strRef>
              <c:f>IV_AI_2.1!$A$29</c:f>
              <c:strCache>
                <c:ptCount val="1"/>
                <c:pt idx="0">
                  <c:v>Recettes (résultat d’exploitation) / Einnahmen (Betriebsergebnis)</c:v>
                </c:pt>
              </c:strCache>
            </c:strRef>
          </c:tx>
          <c:spPr>
            <a:ln w="28575">
              <a:solidFill>
                <a:schemeClr val="tx2">
                  <a:lumMod val="75000"/>
                </a:schemeClr>
              </a:solidFill>
              <a:prstDash val="solid"/>
            </a:ln>
          </c:spPr>
          <c:marker>
            <c:symbol val="none"/>
          </c:marker>
          <c:cat>
            <c:numRef>
              <c:f>IV_AI_2.1!$D$28:$BP$28</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IV_AI_2.1!$D$29:$BP$29</c:f>
              <c:numCache>
                <c:formatCode>0.0000</c:formatCode>
                <c:ptCount val="65"/>
                <c:pt idx="0">
                  <c:v>102.53026274999999</c:v>
                </c:pt>
                <c:pt idx="1">
                  <c:v>169.2299802</c:v>
                </c:pt>
                <c:pt idx="2">
                  <c:v>185.62047620000001</c:v>
                </c:pt>
                <c:pt idx="3">
                  <c:v>206.86483065000002</c:v>
                </c:pt>
                <c:pt idx="4">
                  <c:v>249.90993975000004</c:v>
                </c:pt>
                <c:pt idx="5">
                  <c:v>275.52894400000002</c:v>
                </c:pt>
                <c:pt idx="6">
                  <c:v>301.42779765</c:v>
                </c:pt>
                <c:pt idx="7">
                  <c:v>338.26316879999996</c:v>
                </c:pt>
                <c:pt idx="8">
                  <c:v>408.94925169999993</c:v>
                </c:pt>
                <c:pt idx="9">
                  <c:v>534.11194965000004</c:v>
                </c:pt>
                <c:pt idx="10">
                  <c:v>595.76896905000012</c:v>
                </c:pt>
                <c:pt idx="11">
                  <c:v>685.41104509999991</c:v>
                </c:pt>
                <c:pt idx="12">
                  <c:v>765.57774905999997</c:v>
                </c:pt>
                <c:pt idx="13">
                  <c:v>1161.2705197499999</c:v>
                </c:pt>
                <c:pt idx="14">
                  <c:v>1327.8038042000001</c:v>
                </c:pt>
                <c:pt idx="15">
                  <c:v>1581.6422564499999</c:v>
                </c:pt>
                <c:pt idx="16">
                  <c:v>1762.6339452499999</c:v>
                </c:pt>
                <c:pt idx="17">
                  <c:v>1848.7257404500001</c:v>
                </c:pt>
                <c:pt idx="18">
                  <c:v>1892.92093</c:v>
                </c:pt>
                <c:pt idx="19">
                  <c:v>1968.4191060000001</c:v>
                </c:pt>
                <c:pt idx="20">
                  <c:v>2111.4216397999999</c:v>
                </c:pt>
                <c:pt idx="21">
                  <c:v>2213.1016353499999</c:v>
                </c:pt>
                <c:pt idx="22">
                  <c:v>2440.2866153999998</c:v>
                </c:pt>
                <c:pt idx="23">
                  <c:v>2539.30678055</c:v>
                </c:pt>
                <c:pt idx="24">
                  <c:v>2764.4139141300002</c:v>
                </c:pt>
                <c:pt idx="25">
                  <c:v>2878.1442847199996</c:v>
                </c:pt>
                <c:pt idx="26">
                  <c:v>3095.2904803699998</c:v>
                </c:pt>
                <c:pt idx="27">
                  <c:v>3232.8082635299997</c:v>
                </c:pt>
                <c:pt idx="28">
                  <c:v>3792.1852814900003</c:v>
                </c:pt>
                <c:pt idx="29">
                  <c:v>4028.5623964500001</c:v>
                </c:pt>
                <c:pt idx="30">
                  <c:v>4411.6551376899988</c:v>
                </c:pt>
                <c:pt idx="31">
                  <c:v>4841.4432264300003</c:v>
                </c:pt>
                <c:pt idx="32">
                  <c:v>5260.7375419700002</c:v>
                </c:pt>
                <c:pt idx="33">
                  <c:v>5567.4488186199997</c:v>
                </c:pt>
                <c:pt idx="34">
                  <c:v>5770.6485454699996</c:v>
                </c:pt>
                <c:pt idx="35">
                  <c:v>6483.2865168200005</c:v>
                </c:pt>
                <c:pt idx="36">
                  <c:v>6886.2556151399995</c:v>
                </c:pt>
                <c:pt idx="37">
                  <c:v>7036.8355297500002</c:v>
                </c:pt>
                <c:pt idx="38">
                  <c:v>7269.28674426</c:v>
                </c:pt>
                <c:pt idx="39">
                  <c:v>7562.4942825300004</c:v>
                </c:pt>
                <c:pt idx="40">
                  <c:v>7897.3934684999995</c:v>
                </c:pt>
                <c:pt idx="41">
                  <c:v>8457.7573218899997</c:v>
                </c:pt>
                <c:pt idx="42">
                  <c:v>8774.8500542599995</c:v>
                </c:pt>
                <c:pt idx="43">
                  <c:v>9210.0692922200014</c:v>
                </c:pt>
                <c:pt idx="44">
                  <c:v>9510.9532012300006</c:v>
                </c:pt>
                <c:pt idx="45">
                  <c:v>9823.4190802399989</c:v>
                </c:pt>
                <c:pt idx="46">
                  <c:v>9903.5496878800004</c:v>
                </c:pt>
                <c:pt idx="47">
                  <c:v>11785.96208152</c:v>
                </c:pt>
                <c:pt idx="48">
                  <c:v>8161.7471809600011</c:v>
                </c:pt>
                <c:pt idx="49">
                  <c:v>8204.8149672500003</c:v>
                </c:pt>
                <c:pt idx="50">
                  <c:v>8175.7852101899998</c:v>
                </c:pt>
                <c:pt idx="51">
                  <c:v>9454.1564988300015</c:v>
                </c:pt>
                <c:pt idx="52">
                  <c:v>9889.4471653200017</c:v>
                </c:pt>
                <c:pt idx="53">
                  <c:v>9891.8573631999989</c:v>
                </c:pt>
                <c:pt idx="54">
                  <c:v>10176.53317384</c:v>
                </c:pt>
                <c:pt idx="55">
                  <c:v>9917.7000779800019</c:v>
                </c:pt>
                <c:pt idx="56">
                  <c:v>10023.747376449999</c:v>
                </c:pt>
                <c:pt idx="57">
                  <c:v>10356.50255865</c:v>
                </c:pt>
                <c:pt idx="58">
                  <c:v>9024.5898397499986</c:v>
                </c:pt>
                <c:pt idx="59">
                  <c:v>9508.1039946400015</c:v>
                </c:pt>
                <c:pt idx="60">
                  <c:v>9327.3729180200007</c:v>
                </c:pt>
                <c:pt idx="61">
                  <c:v>9624.3450344499997</c:v>
                </c:pt>
                <c:pt idx="62">
                  <c:v>9420.7120808100026</c:v>
                </c:pt>
                <c:pt idx="63">
                  <c:v>10269.673167830004</c:v>
                </c:pt>
                <c:pt idx="64">
                  <c:v>10689.803335950002</c:v>
                </c:pt>
              </c:numCache>
            </c:numRef>
          </c:val>
          <c:smooth val="0"/>
          <c:extLst>
            <c:ext xmlns:c16="http://schemas.microsoft.com/office/drawing/2014/chart" uri="{C3380CC4-5D6E-409C-BE32-E72D297353CC}">
              <c16:uniqueId val="{00000003-E9D4-42CC-9F39-EAF9195AF40A}"/>
            </c:ext>
          </c:extLst>
        </c:ser>
        <c:ser>
          <c:idx val="1"/>
          <c:order val="2"/>
          <c:tx>
            <c:strRef>
              <c:f>IV_AI_2.1!$A$31</c:f>
              <c:strCache>
                <c:ptCount val="1"/>
                <c:pt idx="0">
                  <c:v>Dépenses / Ausgaben</c:v>
                </c:pt>
              </c:strCache>
            </c:strRef>
          </c:tx>
          <c:spPr>
            <a:ln w="28575">
              <a:solidFill>
                <a:srgbClr val="FF0000"/>
              </a:solidFill>
              <a:prstDash val="solid"/>
            </a:ln>
          </c:spPr>
          <c:marker>
            <c:symbol val="none"/>
          </c:marker>
          <c:cat>
            <c:numRef>
              <c:f>IV_AI_2.1!$D$28:$BP$28</c:f>
              <c:numCache>
                <c:formatCode>General</c:formatCode>
                <c:ptCount val="65"/>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numCache>
            </c:numRef>
          </c:cat>
          <c:val>
            <c:numRef>
              <c:f>IV_AI_2.1!$D$31:$BP$31</c:f>
              <c:numCache>
                <c:formatCode>0.0000</c:formatCode>
                <c:ptCount val="65"/>
                <c:pt idx="0">
                  <c:v>53.481951129999985</c:v>
                </c:pt>
                <c:pt idx="1">
                  <c:v>156.32047617999999</c:v>
                </c:pt>
                <c:pt idx="2">
                  <c:v>168.33666323000003</c:v>
                </c:pt>
                <c:pt idx="3">
                  <c:v>187.94861345000001</c:v>
                </c:pt>
                <c:pt idx="4">
                  <c:v>251.76401282999993</c:v>
                </c:pt>
                <c:pt idx="5">
                  <c:v>275.60022358999998</c:v>
                </c:pt>
                <c:pt idx="6">
                  <c:v>309.17037888999999</c:v>
                </c:pt>
                <c:pt idx="7">
                  <c:v>358.52576167000001</c:v>
                </c:pt>
                <c:pt idx="8">
                  <c:v>405.99871154000004</c:v>
                </c:pt>
                <c:pt idx="9">
                  <c:v>532.87944627000013</c:v>
                </c:pt>
                <c:pt idx="10">
                  <c:v>592.70922797000003</c:v>
                </c:pt>
                <c:pt idx="11">
                  <c:v>681.63372132000006</c:v>
                </c:pt>
                <c:pt idx="12">
                  <c:v>758.29270112999995</c:v>
                </c:pt>
                <c:pt idx="13">
                  <c:v>1181.4686246599999</c:v>
                </c:pt>
                <c:pt idx="14">
                  <c:v>1402.4243535799999</c:v>
                </c:pt>
                <c:pt idx="15">
                  <c:v>1630.7991404899999</c:v>
                </c:pt>
                <c:pt idx="16">
                  <c:v>1809.0757750599996</c:v>
                </c:pt>
                <c:pt idx="17">
                  <c:v>1933.6754327499998</c:v>
                </c:pt>
                <c:pt idx="18">
                  <c:v>1963.3904409200002</c:v>
                </c:pt>
                <c:pt idx="19">
                  <c:v>2025.0081779</c:v>
                </c:pt>
                <c:pt idx="20">
                  <c:v>2151.7624531099996</c:v>
                </c:pt>
                <c:pt idx="21">
                  <c:v>2191.4381095700001</c:v>
                </c:pt>
                <c:pt idx="22">
                  <c:v>2462.9691916100005</c:v>
                </c:pt>
                <c:pt idx="23">
                  <c:v>2542.7502650600004</c:v>
                </c:pt>
                <c:pt idx="24">
                  <c:v>2871.8941406400004</c:v>
                </c:pt>
                <c:pt idx="25">
                  <c:v>2986.0304225299997</c:v>
                </c:pt>
                <c:pt idx="26">
                  <c:v>3205.9739767199999</c:v>
                </c:pt>
                <c:pt idx="27">
                  <c:v>3315.5878799699999</c:v>
                </c:pt>
                <c:pt idx="28">
                  <c:v>3573.60930044</c:v>
                </c:pt>
                <c:pt idx="29">
                  <c:v>3750.0808147300008</c:v>
                </c:pt>
                <c:pt idx="30">
                  <c:v>4133.1894303500003</c:v>
                </c:pt>
                <c:pt idx="31">
                  <c:v>4618.6829881199992</c:v>
                </c:pt>
                <c:pt idx="32">
                  <c:v>5249.4934604</c:v>
                </c:pt>
                <c:pt idx="33">
                  <c:v>5987.3037764500004</c:v>
                </c:pt>
                <c:pt idx="34">
                  <c:v>6395.9724426499997</c:v>
                </c:pt>
                <c:pt idx="35">
                  <c:v>6826.185276019999</c:v>
                </c:pt>
                <c:pt idx="36">
                  <c:v>7313.1522271799995</c:v>
                </c:pt>
                <c:pt idx="37">
                  <c:v>7651.983097379999</c:v>
                </c:pt>
                <c:pt idx="38">
                  <c:v>7965.0420741799999</c:v>
                </c:pt>
                <c:pt idx="39">
                  <c:v>8361.6378249000009</c:v>
                </c:pt>
                <c:pt idx="40">
                  <c:v>8717.8818089899978</c:v>
                </c:pt>
                <c:pt idx="41">
                  <c:v>9465.2761624699997</c:v>
                </c:pt>
                <c:pt idx="42">
                  <c:v>9964.3393577799998</c:v>
                </c:pt>
                <c:pt idx="43">
                  <c:v>10657.934267389997</c:v>
                </c:pt>
                <c:pt idx="44">
                  <c:v>11096.499969839997</c:v>
                </c:pt>
                <c:pt idx="45">
                  <c:v>11561.265841629998</c:v>
                </c:pt>
                <c:pt idx="46">
                  <c:v>11459.915459079997</c:v>
                </c:pt>
                <c:pt idx="47">
                  <c:v>13866.72125047</c:v>
                </c:pt>
                <c:pt idx="48">
                  <c:v>9524.0760351400004</c:v>
                </c:pt>
                <c:pt idx="49">
                  <c:v>9330.8988649599978</c:v>
                </c:pt>
                <c:pt idx="50">
                  <c:v>9220.302962669999</c:v>
                </c:pt>
                <c:pt idx="51">
                  <c:v>9456.7916366400004</c:v>
                </c:pt>
                <c:pt idx="52">
                  <c:v>9294.5508137100005</c:v>
                </c:pt>
                <c:pt idx="53">
                  <c:v>9305.6635649000036</c:v>
                </c:pt>
                <c:pt idx="54">
                  <c:v>9254.1987156300002</c:v>
                </c:pt>
                <c:pt idx="55">
                  <c:v>9304.0824008900017</c:v>
                </c:pt>
                <c:pt idx="56">
                  <c:v>9200.5587905400007</c:v>
                </c:pt>
                <c:pt idx="57">
                  <c:v>9234.4730537300002</c:v>
                </c:pt>
                <c:pt idx="58">
                  <c:v>9261.4023507000002</c:v>
                </c:pt>
                <c:pt idx="59">
                  <c:v>9483.9898582900005</c:v>
                </c:pt>
                <c:pt idx="60">
                  <c:v>9594.4921930600012</c:v>
                </c:pt>
                <c:pt idx="61">
                  <c:v>9831.6436304200015</c:v>
                </c:pt>
                <c:pt idx="62">
                  <c:v>9714.1605985799997</c:v>
                </c:pt>
                <c:pt idx="63">
                  <c:v>10064.11340719</c:v>
                </c:pt>
                <c:pt idx="64">
                  <c:v>10455.009131109999</c:v>
                </c:pt>
              </c:numCache>
            </c:numRef>
          </c:val>
          <c:smooth val="0"/>
          <c:extLst>
            <c:ext xmlns:c16="http://schemas.microsoft.com/office/drawing/2014/chart" uri="{C3380CC4-5D6E-409C-BE32-E72D297353CC}">
              <c16:uniqueId val="{00000004-E9D4-42CC-9F39-EAF9195AF40A}"/>
            </c:ext>
          </c:extLst>
        </c:ser>
        <c:dLbls>
          <c:showLegendKey val="0"/>
          <c:showVal val="0"/>
          <c:showCatName val="0"/>
          <c:showSerName val="0"/>
          <c:showPercent val="0"/>
          <c:showBubbleSize val="0"/>
        </c:dLbls>
        <c:marker val="1"/>
        <c:smooth val="0"/>
        <c:axId val="505808288"/>
        <c:axId val="505806328"/>
      </c:lineChart>
      <c:catAx>
        <c:axId val="505808288"/>
        <c:scaling>
          <c:orientation val="minMax"/>
        </c:scaling>
        <c:delete val="0"/>
        <c:axPos val="b"/>
        <c:numFmt formatCode="0" sourceLinked="0"/>
        <c:majorTickMark val="out"/>
        <c:minorTickMark val="out"/>
        <c:tickLblPos val="low"/>
        <c:spPr>
          <a:ln w="9525">
            <a:noFill/>
          </a:ln>
        </c:spPr>
        <c:txPr>
          <a:bodyPr rot="0" vert="horz"/>
          <a:lstStyle/>
          <a:p>
            <a:pPr>
              <a:defRPr sz="1150" b="0" i="0" u="none" strike="noStrike" baseline="0">
                <a:solidFill>
                  <a:srgbClr val="000000"/>
                </a:solidFill>
                <a:latin typeface="Arial"/>
                <a:ea typeface="Arial"/>
                <a:cs typeface="Arial"/>
              </a:defRPr>
            </a:pPr>
            <a:endParaRPr lang="de-DE"/>
          </a:p>
        </c:txPr>
        <c:crossAx val="505806328"/>
        <c:crosses val="autoZero"/>
        <c:auto val="1"/>
        <c:lblAlgn val="ctr"/>
        <c:lblOffset val="100"/>
        <c:tickLblSkip val="10"/>
        <c:tickMarkSkip val="1"/>
        <c:noMultiLvlLbl val="0"/>
      </c:catAx>
      <c:valAx>
        <c:axId val="505806328"/>
        <c:scaling>
          <c:orientation val="minMax"/>
          <c:max val="15000"/>
          <c:min val="-15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de-DE"/>
          </a:p>
        </c:txPr>
        <c:crossAx val="505808288"/>
        <c:crosses val="autoZero"/>
        <c:crossBetween val="between"/>
        <c:majorUnit val="5000"/>
      </c:valAx>
      <c:valAx>
        <c:axId val="668180104"/>
        <c:scaling>
          <c:orientation val="minMax"/>
          <c:max val="15000"/>
          <c:min val="-15000"/>
        </c:scaling>
        <c:delete val="1"/>
        <c:axPos val="r"/>
        <c:numFmt formatCode="#,##0" sourceLinked="0"/>
        <c:majorTickMark val="out"/>
        <c:minorTickMark val="none"/>
        <c:tickLblPos val="nextTo"/>
        <c:crossAx val="668172888"/>
        <c:crosses val="max"/>
        <c:crossBetween val="between"/>
        <c:majorUnit val="1500"/>
      </c:valAx>
      <c:catAx>
        <c:axId val="668172888"/>
        <c:scaling>
          <c:orientation val="minMax"/>
        </c:scaling>
        <c:delete val="1"/>
        <c:axPos val="b"/>
        <c:numFmt formatCode="General" sourceLinked="1"/>
        <c:majorTickMark val="out"/>
        <c:minorTickMark val="none"/>
        <c:tickLblPos val="nextTo"/>
        <c:crossAx val="668180104"/>
        <c:crosses val="autoZero"/>
        <c:auto val="1"/>
        <c:lblAlgn val="ctr"/>
        <c:lblOffset val="100"/>
        <c:noMultiLvlLbl val="0"/>
      </c:catAx>
      <c:spPr>
        <a:gradFill rotWithShape="0">
          <a:gsLst>
            <a:gs pos="0">
              <a:srgbClr val="C0C0C0"/>
            </a:gs>
            <a:gs pos="100000">
              <a:srgbClr val="C0C0C0">
                <a:gamma/>
                <a:tint val="0"/>
                <a:invGamma/>
              </a:srgbClr>
            </a:gs>
          </a:gsLst>
          <a:lin ang="0" scaled="1"/>
        </a:gradFill>
        <a:ln w="25400">
          <a:noFill/>
        </a:ln>
      </c:spPr>
    </c:plotArea>
    <c:legend>
      <c:legendPos val="r"/>
      <c:layout>
        <c:manualLayout>
          <c:xMode val="edge"/>
          <c:yMode val="edge"/>
          <c:x val="0.12935492787223796"/>
          <c:y val="0.46736412002553734"/>
          <c:w val="0.32919587235757747"/>
          <c:h val="0.32275109550194481"/>
        </c:manualLayout>
      </c:layout>
      <c:overlay val="0"/>
      <c:spPr>
        <a:solidFill>
          <a:sysClr val="window" lastClr="FFFFFF"/>
        </a:solidFill>
        <a:ln w="25400">
          <a:noFill/>
        </a:ln>
      </c:spPr>
      <c:txPr>
        <a:bodyPr/>
        <a:lstStyle/>
        <a:p>
          <a:pPr>
            <a:defRPr sz="675" b="0" i="0" u="none" strike="noStrike" baseline="0">
              <a:solidFill>
                <a:srgbClr val="000000"/>
              </a:solidFill>
              <a:latin typeface="Arial"/>
              <a:ea typeface="Arial"/>
              <a:cs typeface="Arial"/>
            </a:defRPr>
          </a:pPr>
          <a:endParaRPr lang="de-DE"/>
        </a:p>
      </c:txPr>
    </c:legend>
    <c:plotVisOnly val="0"/>
    <c:dispBlanksAs val="gap"/>
    <c:showDLblsOverMax val="0"/>
  </c:chart>
  <c:spPr>
    <a:solidFill>
      <a:schemeClr val="bg1"/>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34290</xdr:colOff>
      <xdr:row>45</xdr:row>
      <xdr:rowOff>82550</xdr:rowOff>
    </xdr:from>
    <xdr:to>
      <xdr:col>1</xdr:col>
      <xdr:colOff>3089910</xdr:colOff>
      <xdr:row>60</xdr:row>
      <xdr:rowOff>158750</xdr:rowOff>
    </xdr:to>
    <xdr:graphicFrame macro="">
      <xdr:nvGraphicFramePr>
        <xdr:cNvPr id="2" name="Diagramm 6">
          <a:extLst>
            <a:ext uri="{FF2B5EF4-FFF2-40B4-BE49-F238E27FC236}">
              <a16:creationId xmlns:a16="http://schemas.microsoft.com/office/drawing/2014/main" id="{8AC63E94-AAB8-4039-B85D-FB761DB54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45720</xdr:colOff>
      <xdr:row>25</xdr:row>
      <xdr:rowOff>76200</xdr:rowOff>
    </xdr:from>
    <xdr:to>
      <xdr:col>1</xdr:col>
      <xdr:colOff>3112770</xdr:colOff>
      <xdr:row>42</xdr:row>
      <xdr:rowOff>0</xdr:rowOff>
    </xdr:to>
    <xdr:sp macro="" textlink="">
      <xdr:nvSpPr>
        <xdr:cNvPr id="3" name="Textfeld 2">
          <a:extLst>
            <a:ext uri="{FF2B5EF4-FFF2-40B4-BE49-F238E27FC236}">
              <a16:creationId xmlns:a16="http://schemas.microsoft.com/office/drawing/2014/main" id="{CC45590A-9CB1-4B12-AF53-F0ABF5B35B18}"/>
            </a:ext>
          </a:extLst>
        </xdr:cNvPr>
        <xdr:cNvSpPr txBox="1"/>
      </xdr:nvSpPr>
      <xdr:spPr>
        <a:xfrm>
          <a:off x="3160395" y="5495925"/>
          <a:ext cx="3067050" cy="3000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ysClr val="windowText" lastClr="000000"/>
              </a:solidFill>
              <a:latin typeface="Arial" panose="020B0604020202020204" pitchFamily="34" charset="0"/>
              <a:ea typeface="+mn-ea"/>
              <a:cs typeface="Arial" panose="020B0604020202020204" pitchFamily="34" charset="0"/>
            </a:rPr>
            <a:t>* Rentenanpassung</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1  Regress,</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Übriges.</a:t>
          </a:r>
          <a:endParaRPr lang="de-CH" sz="900">
            <a:solidFill>
              <a:sysClr val="windowText" lastClr="000000"/>
            </a:solidFill>
            <a:latin typeface="Arial" panose="020B0604020202020204" pitchFamily="34" charset="0"/>
            <a:cs typeface="Arial" panose="020B0604020202020204" pitchFamily="34" charset="0"/>
          </a:endParaRPr>
        </a:p>
        <a:p>
          <a:r>
            <a:rPr lang="de-CH" sz="900" b="0" i="0" u="none" strike="noStrike">
              <a:solidFill>
                <a:sysClr val="windowText" lastClr="000000"/>
              </a:solidFill>
              <a:latin typeface="Arial" panose="020B0604020202020204" pitchFamily="34" charset="0"/>
              <a:ea typeface="+mn-ea"/>
              <a:cs typeface="Arial" panose="020B0604020202020204" pitchFamily="34" charset="0"/>
            </a:rPr>
            <a:t>2  Geldleistungen, Kosten für individuelle Massnahmen und Beiträge an Institutionen und Organisationen.</a:t>
          </a:r>
          <a:r>
            <a:rPr lang="de-CH" sz="900">
              <a:solidFill>
                <a:sysClr val="windowText" lastClr="000000"/>
              </a:solidFill>
              <a:latin typeface="Arial" panose="020B0604020202020204" pitchFamily="34" charset="0"/>
              <a:cs typeface="Arial" panose="020B0604020202020204" pitchFamily="34" charset="0"/>
            </a:rPr>
            <a:t> </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3  Betriebsergebnis ohne Kapitalertrag und ohne Kapitalwertänderungen.</a:t>
          </a:r>
          <a:r>
            <a:rPr lang="de-CH" sz="900">
              <a:solidFill>
                <a:sysClr val="windowText" lastClr="000000"/>
              </a:solidFill>
              <a:latin typeface="Arial" panose="020B0604020202020204" pitchFamily="34" charset="0"/>
              <a:cs typeface="Arial" panose="020B0604020202020204" pitchFamily="34" charset="0"/>
            </a:rPr>
            <a:t> </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4  Infolge NFA sind die Werte 2007/2008 nicht mit denjenigen der Vorjahre vergleichbar.</a:t>
          </a:r>
        </a:p>
        <a:p>
          <a:r>
            <a:rPr lang="de-CH" sz="900">
              <a:solidFill>
                <a:sysClr val="windowText" lastClr="000000"/>
              </a:solidFill>
              <a:latin typeface="Arial" panose="020B0604020202020204" pitchFamily="34" charset="0"/>
              <a:cs typeface="Arial" panose="020B0604020202020204" pitchFamily="34" charset="0"/>
            </a:rPr>
            <a:t>5  </a:t>
          </a:r>
          <a:r>
            <a:rPr lang="de-CH" sz="900">
              <a:solidFill>
                <a:sysClr val="windowText" lastClr="000000"/>
              </a:solidFill>
              <a:latin typeface="Arial" panose="020B0604020202020204" pitchFamily="34" charset="0"/>
              <a:ea typeface="+mn-ea"/>
              <a:cs typeface="Arial" panose="020B0604020202020204" pitchFamily="34" charset="0"/>
            </a:rPr>
            <a:t>2011 hat sich die Finanzstruktur der IV geändert: Die IV hat einen eigenen Ausgleichsfonds erhalten, der mit einem Startkapital von 5 Milliarden von der AHV ausgestattet wurde. </a:t>
          </a:r>
        </a:p>
        <a:p>
          <a:pPr marL="0" marR="0" lvl="0" indent="0" defTabSz="914400" rtl="0" eaLnBrk="1" fontAlgn="auto" latinLnBrk="0" hangingPunct="1">
            <a:lnSpc>
              <a:spcPct val="100000"/>
            </a:lnSpc>
            <a:spcBef>
              <a:spcPts val="0"/>
            </a:spcBef>
            <a:spcAft>
              <a:spcPts val="0"/>
            </a:spcAft>
            <a:buClrTx/>
            <a:buSzTx/>
            <a:buFontTx/>
            <a:buNone/>
            <a:tabLst/>
            <a:defRPr/>
          </a:pPr>
          <a:r>
            <a:rPr lang="de-CH" sz="900">
              <a:solidFill>
                <a:sysClr val="windowText" lastClr="000000"/>
              </a:solidFill>
              <a:latin typeface="Arial" panose="020B0604020202020204" pitchFamily="34" charset="0"/>
              <a:ea typeface="+mn-ea"/>
              <a:cs typeface="Arial" panose="020B0604020202020204" pitchFamily="34" charset="0"/>
            </a:rPr>
            <a:t>6  Anlageergebnis = Kapitalertrag + Kapitalwertänderung.</a:t>
          </a:r>
        </a:p>
        <a:p>
          <a:pPr marL="0" marR="0" lvl="0" indent="0" defTabSz="914400" rtl="0" eaLnBrk="1" fontAlgn="auto" latinLnBrk="0" hangingPunct="1">
            <a:lnSpc>
              <a:spcPct val="100000"/>
            </a:lnSpc>
            <a:spcBef>
              <a:spcPts val="0"/>
            </a:spcBef>
            <a:spcAft>
              <a:spcPts val="0"/>
            </a:spcAft>
            <a:buClrTx/>
            <a:buSzTx/>
            <a:buFontTx/>
            <a:buNone/>
            <a:tabLst/>
            <a:defRPr/>
          </a:pPr>
          <a:r>
            <a:rPr lang="de-CH" sz="900">
              <a:solidFill>
                <a:sysClr val="windowText" lastClr="000000"/>
              </a:solidFill>
              <a:latin typeface="Arial" panose="020B0604020202020204" pitchFamily="34" charset="0"/>
              <a:ea typeface="+mn-ea"/>
              <a:cs typeface="Arial" panose="020B0604020202020204" pitchFamily="34" charset="0"/>
            </a:rPr>
            <a:t>7  Die Auswirkungen der IPSAS-Rechnungslegung sind im Kapital berücksichtigt (-652 Mio. CHF im Jahr 2024). </a:t>
          </a:r>
        </a:p>
        <a:p>
          <a:pPr marL="0" marR="0" lvl="0" indent="0" defTabSz="914400" rtl="0" eaLnBrk="1" fontAlgn="auto" latinLnBrk="0" hangingPunct="1">
            <a:lnSpc>
              <a:spcPct val="100000"/>
            </a:lnSpc>
            <a:spcBef>
              <a:spcPts val="0"/>
            </a:spcBef>
            <a:spcAft>
              <a:spcPts val="0"/>
            </a:spcAft>
            <a:buClrTx/>
            <a:buSzTx/>
            <a:buFontTx/>
            <a:buNone/>
            <a:tabLst/>
            <a:defRPr/>
          </a:pPr>
          <a:endParaRPr lang="de-CH" sz="900">
            <a:solidFill>
              <a:sysClr val="windowText" lastClr="000000"/>
            </a:solidFill>
            <a:latin typeface="Arial" panose="020B0604020202020204" pitchFamily="34" charset="0"/>
            <a:ea typeface="+mn-ea"/>
            <a:cs typeface="Arial" panose="020B0604020202020204" pitchFamily="34" charset="0"/>
          </a:endParaRPr>
        </a:p>
        <a:p>
          <a:endParaRPr lang="de-CH" sz="900" b="0" i="0" u="none" strike="noStrike">
            <a:solidFill>
              <a:sysClr val="windowText" lastClr="000000"/>
            </a:solidFill>
            <a:latin typeface="Arial" panose="020B0604020202020204" pitchFamily="34" charset="0"/>
            <a:ea typeface="+mn-ea"/>
            <a:cs typeface="Arial" panose="020B0604020202020204" pitchFamily="34" charset="0"/>
          </a:endParaRPr>
        </a:p>
        <a:p>
          <a:r>
            <a:rPr lang="de-CH" sz="900" b="0" i="0" u="none" strike="noStrike">
              <a:solidFill>
                <a:sysClr val="windowText" lastClr="000000"/>
              </a:solidFill>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twoCellAnchor>
    <xdr:from>
      <xdr:col>0</xdr:col>
      <xdr:colOff>36195</xdr:colOff>
      <xdr:row>25</xdr:row>
      <xdr:rowOff>68579</xdr:rowOff>
    </xdr:from>
    <xdr:to>
      <xdr:col>1</xdr:col>
      <xdr:colOff>3810</xdr:colOff>
      <xdr:row>42</xdr:row>
      <xdr:rowOff>133350</xdr:rowOff>
    </xdr:to>
    <xdr:sp macro="" textlink="">
      <xdr:nvSpPr>
        <xdr:cNvPr id="4" name="Textfeld 3">
          <a:extLst>
            <a:ext uri="{FF2B5EF4-FFF2-40B4-BE49-F238E27FC236}">
              <a16:creationId xmlns:a16="http://schemas.microsoft.com/office/drawing/2014/main" id="{4FA8FA38-B37B-432B-8DA2-D54C964F0937}"/>
            </a:ext>
          </a:extLst>
        </xdr:cNvPr>
        <xdr:cNvSpPr txBox="1"/>
      </xdr:nvSpPr>
      <xdr:spPr>
        <a:xfrm>
          <a:off x="36195" y="5488304"/>
          <a:ext cx="3082290" cy="31413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900" b="0" i="0" u="none" strike="noStrike">
              <a:solidFill>
                <a:sysClr val="windowText" lastClr="000000"/>
              </a:solidFill>
              <a:latin typeface="Arial" panose="020B0604020202020204" pitchFamily="34" charset="0"/>
              <a:ea typeface="+mn-ea"/>
              <a:cs typeface="Arial" panose="020B0604020202020204" pitchFamily="34" charset="0"/>
            </a:rPr>
            <a:t>*Adaptation des rentes</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1  Recours,</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autres.</a:t>
          </a:r>
          <a:endParaRPr lang="de-CH" sz="900">
            <a:solidFill>
              <a:sysClr val="windowText" lastClr="000000"/>
            </a:solidFill>
            <a:latin typeface="Arial" panose="020B0604020202020204" pitchFamily="34" charset="0"/>
            <a:cs typeface="Arial" panose="020B0604020202020204" pitchFamily="34" charset="0"/>
          </a:endParaRPr>
        </a:p>
        <a:p>
          <a:r>
            <a:rPr lang="de-CH" sz="900" b="0" i="0" u="none" strike="noStrike">
              <a:solidFill>
                <a:sysClr val="windowText" lastClr="000000"/>
              </a:solidFill>
              <a:latin typeface="Arial" panose="020B0604020202020204" pitchFamily="34" charset="0"/>
              <a:ea typeface="+mn-ea"/>
              <a:cs typeface="Arial" panose="020B0604020202020204" pitchFamily="34" charset="0"/>
            </a:rPr>
            <a:t>2  Prestations en espèces, coûts des mesures individuelles et subventions aux institutions et organisations.</a:t>
          </a:r>
          <a:r>
            <a:rPr lang="de-CH" sz="900">
              <a:solidFill>
                <a:sysClr val="windowText" lastClr="000000"/>
              </a:solidFill>
              <a:latin typeface="Arial" panose="020B0604020202020204" pitchFamily="34" charset="0"/>
              <a:cs typeface="Arial" panose="020B0604020202020204" pitchFamily="34" charset="0"/>
            </a:rPr>
            <a:t> </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3  Résultats d’</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exploitation </a:t>
          </a:r>
          <a:r>
            <a:rPr lang="de-CH" sz="900" b="0" i="0" u="none" strike="noStrike">
              <a:solidFill>
                <a:sysClr val="windowText" lastClr="000000"/>
              </a:solidFill>
              <a:latin typeface="Arial" panose="020B0604020202020204" pitchFamily="34" charset="0"/>
              <a:ea typeface="+mn-ea"/>
              <a:cs typeface="Arial" panose="020B0604020202020204" pitchFamily="34" charset="0"/>
            </a:rPr>
            <a:t>sans produit du capital et sans variations de valeur du capital.</a:t>
          </a:r>
          <a:r>
            <a:rPr lang="de-CH" sz="900">
              <a:solidFill>
                <a:sysClr val="windowText" lastClr="000000"/>
              </a:solidFill>
              <a:latin typeface="Arial" panose="020B0604020202020204" pitchFamily="34" charset="0"/>
              <a:cs typeface="Arial" panose="020B0604020202020204" pitchFamily="34" charset="0"/>
            </a:rPr>
            <a:t> </a:t>
          </a:r>
        </a:p>
        <a:p>
          <a:r>
            <a:rPr lang="de-CH" sz="900" b="0" i="0" u="none" strike="noStrike">
              <a:solidFill>
                <a:sysClr val="windowText" lastClr="000000"/>
              </a:solidFill>
              <a:latin typeface="Arial" panose="020B0604020202020204" pitchFamily="34" charset="0"/>
              <a:ea typeface="+mn-ea"/>
              <a:cs typeface="Arial" panose="020B0604020202020204" pitchFamily="34" charset="0"/>
            </a:rPr>
            <a:t>4  2007/2008: Valeurs non comparables avec les années précédentes en raison de la RPT.</a:t>
          </a:r>
          <a:endParaRPr lang="de-CH" sz="900">
            <a:solidFill>
              <a:sysClr val="windowText" lastClr="000000"/>
            </a:solidFill>
            <a:latin typeface="Arial" panose="020B0604020202020204" pitchFamily="34" charset="0"/>
            <a:cs typeface="Arial" panose="020B0604020202020204" pitchFamily="34" charset="0"/>
          </a:endParaRPr>
        </a:p>
        <a:p>
          <a:r>
            <a:rPr lang="de-CH" sz="900">
              <a:solidFill>
                <a:sysClr val="windowText" lastClr="000000"/>
              </a:solidFill>
              <a:latin typeface="Arial" panose="020B0604020202020204" pitchFamily="34" charset="0"/>
              <a:cs typeface="Arial" panose="020B0604020202020204" pitchFamily="34" charset="0"/>
            </a:rPr>
            <a:t>5  </a:t>
          </a:r>
          <a:r>
            <a:rPr lang="fr-FR" sz="900">
              <a:solidFill>
                <a:sysClr val="windowText" lastClr="000000"/>
              </a:solidFill>
              <a:latin typeface="Arial" panose="020B0604020202020204" pitchFamily="34" charset="0"/>
              <a:ea typeface="+mn-ea"/>
              <a:cs typeface="Arial" panose="020B0604020202020204" pitchFamily="34" charset="0"/>
            </a:rPr>
            <a:t>En 2011, la structure financière de l’AI s’est modifiée : l’assurance dispose désormais de son propre fonds de compensation, doté par l’AVS d’un capital de départ de 5 milliards de francs</a:t>
          </a:r>
          <a:r>
            <a:rPr lang="de-CH" sz="900">
              <a:solidFill>
                <a:sysClr val="windowText" lastClr="000000"/>
              </a:solidFill>
              <a:latin typeface="Arial" panose="020B0604020202020204" pitchFamily="34" charset="0"/>
              <a:ea typeface="+mn-ea"/>
              <a:cs typeface="Arial" panose="020B0604020202020204"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r>
            <a:rPr lang="de-CH" sz="900">
              <a:solidFill>
                <a:sysClr val="windowText" lastClr="000000"/>
              </a:solidFill>
              <a:latin typeface="Arial" panose="020B0604020202020204" pitchFamily="34" charset="0"/>
              <a:ea typeface="+mn-ea"/>
              <a:cs typeface="Arial" panose="020B0604020202020204" pitchFamily="34" charset="0"/>
            </a:rPr>
            <a:t>6  Résultat des placements = Produit du capital + Variation de valeur du capital.</a:t>
          </a:r>
        </a:p>
        <a:p>
          <a:pPr marL="0" marR="0" lvl="0" indent="0" defTabSz="914400" rtl="0" eaLnBrk="1" fontAlgn="auto" latinLnBrk="0" hangingPunct="1">
            <a:lnSpc>
              <a:spcPct val="100000"/>
            </a:lnSpc>
            <a:spcBef>
              <a:spcPts val="0"/>
            </a:spcBef>
            <a:spcAft>
              <a:spcPts val="0"/>
            </a:spcAft>
            <a:buClrTx/>
            <a:buSzTx/>
            <a:buFontTx/>
            <a:buNone/>
            <a:tabLst/>
            <a:defRPr/>
          </a:pPr>
          <a:r>
            <a:rPr lang="de-CH" sz="900">
              <a:solidFill>
                <a:sysClr val="windowText" lastClr="000000"/>
              </a:solidFill>
              <a:latin typeface="Arial" panose="020B0604020202020204" pitchFamily="34" charset="0"/>
              <a:ea typeface="+mn-ea"/>
              <a:cs typeface="Arial" panose="020B0604020202020204" pitchFamily="34" charset="0"/>
            </a:rPr>
            <a:t>7  Les effets de la comptabilité selon les normes IPSAS sont pris en compte dans le capital (-652 millions CHF en 2024). </a:t>
          </a:r>
        </a:p>
        <a:p>
          <a:pPr marL="0" marR="0" lvl="0" indent="0" defTabSz="914400" rtl="0" eaLnBrk="1" fontAlgn="auto" latinLnBrk="0" hangingPunct="1">
            <a:lnSpc>
              <a:spcPct val="100000"/>
            </a:lnSpc>
            <a:spcBef>
              <a:spcPts val="0"/>
            </a:spcBef>
            <a:spcAft>
              <a:spcPts val="0"/>
            </a:spcAft>
            <a:buClrTx/>
            <a:buSzTx/>
            <a:buFontTx/>
            <a:buNone/>
            <a:tabLst/>
            <a:defRPr/>
          </a:pPr>
          <a:endParaRPr lang="de-CH" sz="900">
            <a:solidFill>
              <a:sysClr val="windowText" lastClr="000000"/>
            </a:solidFill>
            <a:latin typeface="Arial" panose="020B0604020202020204" pitchFamily="34" charset="0"/>
            <a:cs typeface="Arial" panose="020B0604020202020204" pitchFamily="34" charset="0"/>
          </a:endParaRPr>
        </a:p>
        <a:p>
          <a:endParaRPr lang="de-CH" sz="900" b="0" i="0" u="none" strike="noStrike">
            <a:solidFill>
              <a:sysClr val="windowText" lastClr="000000"/>
            </a:solidFill>
            <a:latin typeface="Arial" panose="020B0604020202020204" pitchFamily="34" charset="0"/>
            <a:ea typeface="+mn-ea"/>
            <a:cs typeface="Arial" panose="020B0604020202020204" pitchFamily="34" charset="0"/>
          </a:endParaRPr>
        </a:p>
        <a:p>
          <a:r>
            <a:rPr lang="de-CH" sz="900" b="0" i="0" u="none" strike="noStrike">
              <a:solidFill>
                <a:sysClr val="windowText" lastClr="000000"/>
              </a:solidFill>
              <a:latin typeface="Arial" panose="020B0604020202020204" pitchFamily="34" charset="0"/>
              <a:ea typeface="+mn-ea"/>
              <a:cs typeface="Arial" panose="020B0604020202020204" pitchFamily="34" charset="0"/>
            </a:rPr>
            <a:t>Source : Office fédéral des assurances sociales, </a:t>
          </a:r>
          <a:r>
            <a:rPr lang="fr-CH" sz="900" b="0" i="0" u="none" strike="noStrike">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0.28065</cdr:x>
      <cdr:y>0.7554</cdr:y>
    </cdr:from>
    <cdr:to>
      <cdr:x>0.36493</cdr:x>
      <cdr:y>0.82708</cdr:y>
    </cdr:to>
    <cdr:sp macro="" textlink="">
      <cdr:nvSpPr>
        <cdr:cNvPr id="2" name="Textfeld 8"/>
        <cdr:cNvSpPr txBox="1"/>
      </cdr:nvSpPr>
      <cdr:spPr>
        <a:xfrm xmlns:a="http://schemas.openxmlformats.org/drawingml/2006/main">
          <a:off x="1731696" y="2108200"/>
          <a:ext cx="520013" cy="200025"/>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de-CH" sz="900"/>
            <a:t>-30.8%</a:t>
          </a:r>
        </a:p>
      </cdr:txBody>
    </cdr:sp>
  </cdr:relSizeAnchor>
  <cdr:relSizeAnchor xmlns:cdr="http://schemas.openxmlformats.org/drawingml/2006/chartDrawing">
    <cdr:from>
      <cdr:x>0.37322</cdr:x>
      <cdr:y>0.7601</cdr:y>
    </cdr:from>
    <cdr:to>
      <cdr:x>0.46773</cdr:x>
      <cdr:y>0.85628</cdr:y>
    </cdr:to>
    <cdr:sp macro="" textlink="">
      <cdr:nvSpPr>
        <cdr:cNvPr id="3" name="Textfeld 8"/>
        <cdr:cNvSpPr txBox="1"/>
      </cdr:nvSpPr>
      <cdr:spPr>
        <a:xfrm xmlns:a="http://schemas.openxmlformats.org/drawingml/2006/main">
          <a:off x="2302848" y="2121306"/>
          <a:ext cx="583154" cy="268422"/>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de-CH" sz="900"/>
            <a:t>-31.3%</a:t>
          </a:r>
        </a:p>
      </cdr:txBody>
    </cdr:sp>
  </cdr:relSizeAnchor>
  <cdr:relSizeAnchor xmlns:cdr="http://schemas.openxmlformats.org/drawingml/2006/chartDrawing">
    <cdr:from>
      <cdr:x>0.76786</cdr:x>
      <cdr:y>0.7659</cdr:y>
    </cdr:from>
    <cdr:to>
      <cdr:x>0.86237</cdr:x>
      <cdr:y>0.86208</cdr:y>
    </cdr:to>
    <cdr:sp macro="" textlink="">
      <cdr:nvSpPr>
        <cdr:cNvPr id="4" name="Textfeld 8"/>
        <cdr:cNvSpPr txBox="1"/>
      </cdr:nvSpPr>
      <cdr:spPr>
        <a:xfrm xmlns:a="http://schemas.openxmlformats.org/drawingml/2006/main">
          <a:off x="4737896" y="2137493"/>
          <a:ext cx="583155" cy="268421"/>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de-CH" sz="900"/>
            <a:t>-12,9%</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47624</xdr:colOff>
      <xdr:row>2</xdr:row>
      <xdr:rowOff>152400</xdr:rowOff>
    </xdr:from>
    <xdr:to>
      <xdr:col>1</xdr:col>
      <xdr:colOff>3079750</xdr:colOff>
      <xdr:row>22</xdr:row>
      <xdr:rowOff>0</xdr:rowOff>
    </xdr:to>
    <xdr:graphicFrame macro="">
      <xdr:nvGraphicFramePr>
        <xdr:cNvPr id="5" name="Chart 32">
          <a:extLst>
            <a:ext uri="{FF2B5EF4-FFF2-40B4-BE49-F238E27FC236}">
              <a16:creationId xmlns:a16="http://schemas.microsoft.com/office/drawing/2014/main" id="{0A290CDB-3195-4847-B9DD-C8FEF92D4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35860</xdr:colOff>
      <xdr:row>71</xdr:row>
      <xdr:rowOff>44822</xdr:rowOff>
    </xdr:from>
    <xdr:to>
      <xdr:col>1</xdr:col>
      <xdr:colOff>3524250</xdr:colOff>
      <xdr:row>120</xdr:row>
      <xdr:rowOff>28575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3598210" y="12027272"/>
          <a:ext cx="3488390" cy="82228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a:solidFill>
                <a:schemeClr val="dk1"/>
              </a:solidFill>
              <a:effectLst/>
              <a:latin typeface="Arial" panose="020B0604020202020204" pitchFamily="34" charset="0"/>
              <a:ea typeface="+mn-ea"/>
              <a:cs typeface="Arial" panose="020B0604020202020204" pitchFamily="34" charset="0"/>
            </a:rPr>
            <a:t>*Rentenanpassung</a:t>
          </a:r>
        </a:p>
        <a:p>
          <a:r>
            <a:rPr lang="de-CH" sz="1000">
              <a:solidFill>
                <a:schemeClr val="dk1"/>
              </a:solidFill>
              <a:effectLst/>
              <a:latin typeface="Arial" panose="020B0604020202020204" pitchFamily="34" charset="0"/>
              <a:ea typeface="+mn-ea"/>
              <a:cs typeface="Arial" panose="020B0604020202020204" pitchFamily="34" charset="0"/>
            </a:rPr>
            <a:t>1  Kapitaltransfer von der EO an die IV: 1998 2'200 Mio. Fr., 2003 1'500 Mio. Fr. </a:t>
          </a:r>
        </a:p>
        <a:p>
          <a:r>
            <a:rPr lang="de-CH" sz="1000">
              <a:solidFill>
                <a:schemeClr val="dk1"/>
              </a:solidFill>
              <a:effectLst/>
              <a:latin typeface="Arial" panose="020B0604020202020204" pitchFamily="34" charset="0"/>
              <a:ea typeface="+mn-ea"/>
              <a:cs typeface="Arial" panose="020B0604020202020204" pitchFamily="34" charset="0"/>
            </a:rPr>
            <a:t>2  Die Werte 2007/2008 sind aus folgenden Gründen nicht mit denjenigen der übrigen Jahre vergleichbar: Seit 1.1.2008 entfallen im Rahmen der "Reform des Finanzausgleichs und Aufgabenverteilung zwischen Bund und Kantonen" die kollektiven Leistungen der IV. Die IV-Rechnung 2007 wurde mit den nach altem Recht entstandenen, geschätzten Nachzahlungen belastet. Sie fallen erst in den Jahren 2008-2011 an und werden von Bund, Kantonen und der IV 2008 gemeinsam finanziert. Bei den Ausgaben figurieren 2007 daher 1'962 Mio. Fr. als ausserordentlicher Aufwand für kollektive Leistungen. Entsprechend sind bei den Einnahmen 2007 ausserordentliche Zahlungen des Bundes (981 Mio. Fr.) und der Kantone (490 Mio. Fr.) enthalten. Die IV übernimmt die verbleibenden 491 Mio. Fr. Um diesen Betrag fällt das Defizit 2007, NFA-bedingt, grösser aus. Ohne NFA-Buchungen betragen 2007 die Einnahmen 10’315 Mio. Fr. und die Ausgaben 11’905 Mio. Fr. 2008 zahlten die Kantone erstmals keinen Beitrag an die IV. Der Beitrag des Bundes fiel ebenfalls tiefer aus, entsprechend dem Beitragsanteil, der bis 2007 für die kollektiven Leistungen eingesetzt worden war.</a:t>
          </a:r>
        </a:p>
        <a:p>
          <a:r>
            <a:rPr lang="de-CH" sz="1000">
              <a:solidFill>
                <a:schemeClr val="dk1"/>
              </a:solidFill>
              <a:effectLst/>
              <a:latin typeface="Arial" panose="020B0604020202020204" pitchFamily="34" charset="0"/>
              <a:ea typeface="+mn-ea"/>
              <a:cs typeface="Arial" panose="020B0604020202020204" pitchFamily="34" charset="0"/>
            </a:rPr>
            <a:t>3  2011 hat sich die Finanzstruktur der IV geändert: Die IV hat einen eigenen Ausgleichsfonds erhalten, der mit einem Startkapital von 5 Milliarden Franken</a:t>
          </a:r>
          <a:r>
            <a:rPr lang="de-CH" sz="1000" baseline="0">
              <a:solidFill>
                <a:schemeClr val="dk1"/>
              </a:solidFill>
              <a:effectLst/>
              <a:latin typeface="Arial" panose="020B0604020202020204" pitchFamily="34" charset="0"/>
              <a:ea typeface="+mn-ea"/>
              <a:cs typeface="Arial" panose="020B0604020202020204" pitchFamily="34" charset="0"/>
            </a:rPr>
            <a:t> </a:t>
          </a:r>
          <a:r>
            <a:rPr lang="de-CH" sz="1000">
              <a:solidFill>
                <a:schemeClr val="dk1"/>
              </a:solidFill>
              <a:effectLst/>
              <a:latin typeface="Arial" panose="020B0604020202020204" pitchFamily="34" charset="0"/>
              <a:ea typeface="+mn-ea"/>
              <a:cs typeface="Arial" panose="020B0604020202020204" pitchFamily="34" charset="0"/>
            </a:rPr>
            <a:t>von der AHV ausgestattet wurde. </a:t>
          </a:r>
        </a:p>
        <a:p>
          <a:r>
            <a:rPr lang="de-CH" sz="1000">
              <a:solidFill>
                <a:schemeClr val="dk1"/>
              </a:solidFill>
              <a:effectLst/>
              <a:latin typeface="Arial" panose="020B0604020202020204" pitchFamily="34" charset="0"/>
              <a:ea typeface="+mn-ea"/>
              <a:cs typeface="Arial" panose="020B0604020202020204" pitchFamily="34" charset="0"/>
            </a:rPr>
            <a:t>4  2011-2017 werden die Schuldzinsen der IV gegenüber der AHV durch den Bund finanziert, sie sind also in den Beiträgen des Bundes enthalten. </a:t>
          </a:r>
        </a:p>
        <a:p>
          <a:r>
            <a:rPr lang="de-CH" sz="1000">
              <a:solidFill>
                <a:schemeClr val="dk1"/>
              </a:solidFill>
              <a:effectLst/>
              <a:latin typeface="Arial" panose="020B0604020202020204" pitchFamily="34" charset="0"/>
              <a:ea typeface="+mn-ea"/>
              <a:cs typeface="Arial" panose="020B0604020202020204" pitchFamily="34" charset="0"/>
            </a:rPr>
            <a:t>5  2011-2017 Anhebung der MWST um 0,4 MWST-Prozente zugunsten der IV.  </a:t>
          </a:r>
        </a:p>
        <a:p>
          <a:r>
            <a:rPr lang="de-CH" sz="1000">
              <a:solidFill>
                <a:schemeClr val="dk1"/>
              </a:solidFill>
              <a:effectLst/>
              <a:latin typeface="Arial" panose="020B0604020202020204" pitchFamily="34" charset="0"/>
              <a:ea typeface="+mn-ea"/>
              <a:cs typeface="Arial" panose="020B0604020202020204" pitchFamily="34" charset="0"/>
            </a:rPr>
            <a:t>6  Ohne Verwaltungskosten, die direkt bei den Ausgleichskassen der Kantone bzw. Verbände oder bei den Arbeitgebern anfallen. </a:t>
          </a:r>
        </a:p>
        <a:p>
          <a:r>
            <a:rPr lang="de-CH" sz="1000">
              <a:solidFill>
                <a:schemeClr val="dk1"/>
              </a:solidFill>
              <a:effectLst/>
              <a:latin typeface="Arial" panose="020B0604020202020204" pitchFamily="34" charset="0"/>
              <a:ea typeface="+mn-ea"/>
              <a:cs typeface="Arial" panose="020B0604020202020204" pitchFamily="34" charset="0"/>
            </a:rPr>
            <a:t>7  Betriebsergebnis ohne Kapitalertrag und ohne Kapitalwertänderungen.</a:t>
          </a:r>
        </a:p>
        <a:p>
          <a:r>
            <a:rPr lang="de-CH" sz="1000">
              <a:solidFill>
                <a:schemeClr val="dk1"/>
              </a:solidFill>
              <a:effectLst/>
              <a:latin typeface="Arial" panose="020B0604020202020204" pitchFamily="34" charset="0"/>
              <a:ea typeface="+mn-ea"/>
              <a:cs typeface="Arial" panose="020B0604020202020204" pitchFamily="34" charset="0"/>
            </a:rPr>
            <a:t>8  Spenden, Legaten und Erbschaften.</a:t>
          </a:r>
        </a:p>
        <a:p>
          <a:r>
            <a:rPr lang="de-CH" sz="1000">
              <a:solidFill>
                <a:schemeClr val="dk1"/>
              </a:solidFill>
              <a:effectLst/>
              <a:latin typeface="Arial" panose="020B0604020202020204" pitchFamily="34" charset="0"/>
              <a:ea typeface="+mn-ea"/>
              <a:cs typeface="Arial" panose="020B0604020202020204" pitchFamily="34" charset="0"/>
            </a:rPr>
            <a:t>9  IVG, Art 78</a:t>
          </a:r>
        </a:p>
        <a:p>
          <a:pPr marL="0" marR="0" lvl="0" indent="0" defTabSz="914400" rtl="0" eaLnBrk="1" fontAlgn="auto" latinLnBrk="0" hangingPunct="1">
            <a:lnSpc>
              <a:spcPct val="100000"/>
            </a:lnSpc>
            <a:spcBef>
              <a:spcPts val="0"/>
            </a:spcBef>
            <a:spcAft>
              <a:spcPts val="0"/>
            </a:spcAft>
            <a:buClrTx/>
            <a:buSzTx/>
            <a:buFontTx/>
            <a:buNone/>
            <a:tabLst/>
            <a:defRPr/>
          </a:pPr>
          <a:r>
            <a:rPr lang="de-CH" sz="1000">
              <a:solidFill>
                <a:schemeClr val="dk1"/>
              </a:solidFill>
              <a:effectLst/>
              <a:latin typeface="Arial" panose="020B0604020202020204" pitchFamily="34" charset="0"/>
              <a:ea typeface="+mn-ea"/>
              <a:cs typeface="Arial" panose="020B0604020202020204" pitchFamily="34" charset="0"/>
            </a:rPr>
            <a:t>10</a:t>
          </a:r>
          <a:r>
            <a:rPr lang="de-CH" sz="1000" baseline="0">
              <a:solidFill>
                <a:schemeClr val="dk1"/>
              </a:solidFill>
              <a:effectLst/>
              <a:latin typeface="Arial" panose="020B0604020202020204" pitchFamily="34" charset="0"/>
              <a:ea typeface="+mn-ea"/>
              <a:cs typeface="Arial" panose="020B0604020202020204" pitchFamily="34" charset="0"/>
            </a:rPr>
            <a:t>  </a:t>
          </a:r>
          <a:r>
            <a:rPr lang="de-CH" sz="1000">
              <a:solidFill>
                <a:schemeClr val="dk1"/>
              </a:solidFill>
              <a:effectLst/>
              <a:latin typeface="Arial" panose="020B0604020202020204" pitchFamily="34" charset="0"/>
              <a:ea typeface="+mn-ea"/>
              <a:cs typeface="Arial" panose="020B0604020202020204" pitchFamily="34" charset="0"/>
            </a:rPr>
            <a:t>2011-2017: Seit 2011 galten bei der Mehrwertsteuer die Steuersätze von 8% (Normalsatz), 3,8% (Sondersatz Beherbergung) und 2,5% (reduzierter Satz). Dabei diente ein Teil der MWST-Einnahmen (Normalsatz: 0,4%-Punkte, Sondersatz Beherbergung: 0,2%-Punkte und reduzierter Satz: 0,1%-Punkte) der IV-Zusatzfinanzierung. </a:t>
          </a:r>
        </a:p>
        <a:p>
          <a:pPr marL="0" marR="0" lvl="0" indent="0" defTabSz="914400" rtl="0" eaLnBrk="1" fontAlgn="auto" latinLnBrk="0" hangingPunct="1">
            <a:lnSpc>
              <a:spcPct val="100000"/>
            </a:lnSpc>
            <a:spcBef>
              <a:spcPts val="0"/>
            </a:spcBef>
            <a:spcAft>
              <a:spcPts val="0"/>
            </a:spcAft>
            <a:buClrTx/>
            <a:buSzTx/>
            <a:buFontTx/>
            <a:buNone/>
            <a:tabLst/>
            <a:defRPr/>
          </a:pPr>
          <a:r>
            <a:rPr lang="de-CH" sz="1000">
              <a:solidFill>
                <a:schemeClr val="dk1"/>
              </a:solidFill>
              <a:effectLst/>
              <a:latin typeface="Arial" panose="020B0604020202020204" pitchFamily="34" charset="0"/>
              <a:ea typeface="+mn-ea"/>
              <a:cs typeface="Arial" panose="020B0604020202020204" pitchFamily="34" charset="0"/>
            </a:rPr>
            <a:t>11  Die Auswirkungen der IPSAS-Rechnungslegung sind im Kapital berücksichtigt (-652 Mio. CHF im Jahr 2024). </a:t>
          </a:r>
        </a:p>
        <a:p>
          <a:endParaRPr lang="de-CH" sz="1000">
            <a:solidFill>
              <a:schemeClr val="dk1"/>
            </a:solidFill>
            <a:effectLst/>
            <a:latin typeface="Arial" panose="020B0604020202020204" pitchFamily="34" charset="0"/>
            <a:ea typeface="+mn-ea"/>
            <a:cs typeface="Arial" panose="020B0604020202020204" pitchFamily="34" charset="0"/>
          </a:endParaRPr>
        </a:p>
        <a:p>
          <a:r>
            <a:rPr lang="de-CH" sz="1000">
              <a:solidFill>
                <a:schemeClr val="dk1"/>
              </a:solidFill>
              <a:effectLst/>
              <a:latin typeface="Arial" panose="020B0604020202020204" pitchFamily="34" charset="0"/>
              <a:ea typeface="+mn-ea"/>
              <a:cs typeface="Arial" panose="020B0604020202020204" pitchFamily="34" charset="0"/>
            </a:rPr>
            <a:t>Quelle:  IV-Betriebsrechnungen aus den Jahresberichten des Ausgleichsfonds </a:t>
          </a:r>
        </a:p>
      </xdr:txBody>
    </xdr:sp>
    <xdr:clientData/>
  </xdr:twoCellAnchor>
  <xdr:twoCellAnchor>
    <xdr:from>
      <xdr:col>0</xdr:col>
      <xdr:colOff>34177</xdr:colOff>
      <xdr:row>71</xdr:row>
      <xdr:rowOff>62753</xdr:rowOff>
    </xdr:from>
    <xdr:to>
      <xdr:col>0</xdr:col>
      <xdr:colOff>3505200</xdr:colOff>
      <xdr:row>123</xdr:row>
      <xdr:rowOff>47625</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34177" y="12045203"/>
          <a:ext cx="3471023" cy="87097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H" sz="1000">
              <a:solidFill>
                <a:schemeClr val="dk1"/>
              </a:solidFill>
              <a:effectLst/>
              <a:latin typeface="Arial" panose="020B0604020202020204" pitchFamily="34" charset="0"/>
              <a:ea typeface="+mn-ea"/>
              <a:cs typeface="Arial" panose="020B0604020202020204" pitchFamily="34" charset="0"/>
            </a:rPr>
            <a:t>*Adaptation des rentes</a:t>
          </a:r>
        </a:p>
        <a:p>
          <a:r>
            <a:rPr lang="fr-CH" sz="1000">
              <a:solidFill>
                <a:schemeClr val="dk1"/>
              </a:solidFill>
              <a:effectLst/>
              <a:latin typeface="Arial" panose="020B0604020202020204" pitchFamily="34" charset="0"/>
              <a:ea typeface="+mn-ea"/>
              <a:cs typeface="Arial" panose="020B0604020202020204" pitchFamily="34" charset="0"/>
            </a:rPr>
            <a:t>1  Transfert de capital des APG à l'AI: 1998 2'200, 2003 1'500 millions de francs. </a:t>
          </a:r>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2  Les valeurs 2007/2008 ne sont pas comparables avec celles des autres années : depuis le 1.1.2008, dans le cadre de la réforme de la péréquation financière (RPT) et de la répartition des tâches entre la Confédération et les cantons, les prestations collectives de l’AI ne sont plus versées. Les comptes de l’AI 2007 présentent dans leurs charges le montant estimé des arriérés dus à ce titre selon l’ancien droit. Ceux-ci seront débités aux cours des années 2008 à 2011, et financés ensemble en 2008 par la Confédération, les cantons et l’AI. Les dépenses 2007 comprennent de ce fait un débours exceptionnel de 1'962 millions de francs au titre des prestations collectives. Au chapitre des recettes figurent les versements exceptionnels de la Confédération (981 millions) et des cantons (490 millions). L’AI assume quant à elle les 491 millions restants. Ce montant s’ajoute donc au déficit 2007, plus important en raison de la RPT. Les revenus sans comptabilisation de la RPT s’élèvent en 2007 à 10’315 millions de francs et les dépenses à 11’905 millions. 2008 a été la première année où les cantons n’ont pas versé de contributions à l’AI. De même, la contribution de la Confédération a été moins élevée, puisqu’elle ne comprend plus le montant versé jusqu’en 2007 pour les prestations collectives.</a:t>
          </a:r>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3  </a:t>
          </a:r>
          <a:r>
            <a:rPr lang="fr-FR" sz="1000">
              <a:solidFill>
                <a:schemeClr val="dk1"/>
              </a:solidFill>
              <a:effectLst/>
              <a:latin typeface="Arial" panose="020B0604020202020204" pitchFamily="34" charset="0"/>
              <a:ea typeface="+mn-ea"/>
              <a:cs typeface="Arial" panose="020B0604020202020204" pitchFamily="34" charset="0"/>
            </a:rPr>
            <a:t>En 2011, la structure financière de l’AI s’est modifiée : l’assurance dispose désormais de son propre fonds de compensation, doté par l’AVS d’un capital de départ de cinq milliards de francs. </a:t>
          </a:r>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4  Entre 2011 et 2017, les intérêts de la dette de l'AI à l'AVS sont à la charge de la Confédération, ils font donc partie des contributions fédérales.</a:t>
          </a:r>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5  2011-2017 augmentation de la TVA de 0,4 pourcents de la TVA en faveur de l'AI.</a:t>
          </a:r>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6  Sans les frais administratifs incombant directement aux caisses de compensation cantonales et professionnelles ou aux employeurs. </a:t>
          </a:r>
          <a:endParaRPr lang="de-CH" sz="1000">
            <a:solidFill>
              <a:schemeClr val="dk1"/>
            </a:solidFill>
            <a:effectLst/>
            <a:latin typeface="Arial" panose="020B0604020202020204" pitchFamily="34" charset="0"/>
            <a:ea typeface="+mn-ea"/>
            <a:cs typeface="Arial" panose="020B0604020202020204" pitchFamily="34" charset="0"/>
          </a:endParaRPr>
        </a:p>
        <a:p>
          <a:pPr marL="0" indent="0"/>
          <a:r>
            <a:rPr lang="fr-CH" sz="1000">
              <a:solidFill>
                <a:schemeClr val="dk1"/>
              </a:solidFill>
              <a:effectLst/>
              <a:latin typeface="Arial" panose="020B0604020202020204" pitchFamily="34" charset="0"/>
              <a:ea typeface="+mn-ea"/>
              <a:cs typeface="Arial" panose="020B0604020202020204" pitchFamily="34" charset="0"/>
            </a:rPr>
            <a:t>7  Résultats d’exploitation sans produit du capital et sans variations de valeur du capital.</a:t>
          </a:r>
        </a:p>
        <a:p>
          <a:pPr marL="0" indent="0"/>
          <a:r>
            <a:rPr lang="fr-CH" sz="1000">
              <a:solidFill>
                <a:schemeClr val="dk1"/>
              </a:solidFill>
              <a:effectLst/>
              <a:latin typeface="Arial" panose="020B0604020202020204" pitchFamily="34" charset="0"/>
              <a:ea typeface="+mn-ea"/>
              <a:cs typeface="Arial" panose="020B0604020202020204" pitchFamily="34" charset="0"/>
            </a:rPr>
            <a:t>8  Dons, legs et successions.</a:t>
          </a:r>
        </a:p>
        <a:p>
          <a:pPr marL="0" indent="0"/>
          <a:r>
            <a:rPr lang="de-CH" sz="1000">
              <a:solidFill>
                <a:schemeClr val="dk1"/>
              </a:solidFill>
              <a:effectLst/>
              <a:latin typeface="Arial" panose="020B0604020202020204" pitchFamily="34" charset="0"/>
              <a:ea typeface="+mn-ea"/>
              <a:cs typeface="Arial" panose="020B0604020202020204" pitchFamily="34" charset="0"/>
            </a:rPr>
            <a:t>9  Art. 78 LAI</a:t>
          </a:r>
        </a:p>
        <a:p>
          <a:pPr marL="0" marR="0" lvl="0" indent="0" defTabSz="914400" rtl="0" eaLnBrk="1" fontAlgn="auto" latinLnBrk="0" hangingPunct="1">
            <a:lnSpc>
              <a:spcPct val="100000"/>
            </a:lnSpc>
            <a:spcBef>
              <a:spcPts val="0"/>
            </a:spcBef>
            <a:spcAft>
              <a:spcPts val="0"/>
            </a:spcAft>
            <a:buClrTx/>
            <a:buSzTx/>
            <a:buFontTx/>
            <a:buNone/>
            <a:tabLst/>
            <a:defRPr/>
          </a:pPr>
          <a:r>
            <a:rPr lang="de-CH" sz="1000">
              <a:solidFill>
                <a:schemeClr val="dk1"/>
              </a:solidFill>
              <a:effectLst/>
              <a:latin typeface="Arial" panose="020B0604020202020204" pitchFamily="34" charset="0"/>
              <a:ea typeface="+mn-ea"/>
              <a:cs typeface="Arial" panose="020B0604020202020204" pitchFamily="34" charset="0"/>
            </a:rPr>
            <a:t>10  2011-2017 : Depuis 2011, les taux en vigueur à la TVA s'élevaient à 8 % (taux normal), 3,8 % (taux spécial grevant les prestations du secteur de l'hébergement) et 2,5 % (taux réduit). Une partie des recettes de la TVA (0,4 point de pourcentage du taux normal, 0,2 point de pourcentage du taux spécial et 0,1 point de pourcentage du taux réduit) a servi au financement additionnel de l'AI.</a:t>
          </a:r>
        </a:p>
        <a:p>
          <a:pPr marL="0" marR="0" lvl="0" indent="0" defTabSz="914400" rtl="0" eaLnBrk="1" fontAlgn="auto" latinLnBrk="0" hangingPunct="1">
            <a:lnSpc>
              <a:spcPct val="100000"/>
            </a:lnSpc>
            <a:spcBef>
              <a:spcPts val="0"/>
            </a:spcBef>
            <a:spcAft>
              <a:spcPts val="0"/>
            </a:spcAft>
            <a:buClrTx/>
            <a:buSzTx/>
            <a:buFontTx/>
            <a:buNone/>
            <a:tabLst/>
            <a:defRPr/>
          </a:pPr>
          <a:r>
            <a:rPr lang="de-CH" sz="1000">
              <a:solidFill>
                <a:schemeClr val="dk1"/>
              </a:solidFill>
              <a:effectLst/>
              <a:latin typeface="Arial" panose="020B0604020202020204" pitchFamily="34" charset="0"/>
              <a:ea typeface="+mn-ea"/>
              <a:cs typeface="Arial" panose="020B0604020202020204" pitchFamily="34" charset="0"/>
            </a:rPr>
            <a:t>11  Les effets de la comptabilité selon les normes IPSAS sont pris en compte dans le capital (-652 millions CHF en 2024). </a:t>
          </a:r>
        </a:p>
        <a:p>
          <a:pPr marL="0" indent="0"/>
          <a:endParaRPr lang="de-CH" sz="1000">
            <a:solidFill>
              <a:schemeClr val="dk1"/>
            </a:solidFill>
            <a:effectLst/>
            <a:latin typeface="Arial" panose="020B0604020202020204" pitchFamily="34" charset="0"/>
            <a:ea typeface="+mn-ea"/>
            <a:cs typeface="Arial" panose="020B0604020202020204" pitchFamily="34" charset="0"/>
          </a:endParaRPr>
        </a:p>
        <a:p>
          <a:endParaRPr lang="de-CH" sz="1000">
            <a:solidFill>
              <a:schemeClr val="dk1"/>
            </a:solidFill>
            <a:effectLst/>
            <a:latin typeface="Arial" panose="020B0604020202020204" pitchFamily="34" charset="0"/>
            <a:ea typeface="+mn-ea"/>
            <a:cs typeface="Arial" panose="020B0604020202020204" pitchFamily="34" charset="0"/>
          </a:endParaRPr>
        </a:p>
        <a:p>
          <a:r>
            <a:rPr lang="fr-CH" sz="1000">
              <a:solidFill>
                <a:schemeClr val="dk1"/>
              </a:solidFill>
              <a:effectLst/>
              <a:latin typeface="Arial" panose="020B0604020202020204" pitchFamily="34" charset="0"/>
              <a:ea typeface="+mn-ea"/>
              <a:cs typeface="Arial" panose="020B0604020202020204" pitchFamily="34" charset="0"/>
            </a:rPr>
            <a:t>Source : comptes d’exploitation de l’AI, extraits des rapports annuels du Fonds de compensation </a:t>
          </a:r>
          <a:endParaRPr lang="de-CH"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javascript:var%20o=openGraphic('%2Fgraphics%2Ffr%2F201309%2F05F_Grafik02.eps.gif',%20'Liquidit%C3%A9s+du+fonds+AVS+en+%25+des+d%C3%A9penses+annuelles+de+l%E2%80%99AVS+dans+le+syst%C3%A8me+actuel%2C+2013%E2%80%932035','','fals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15FB-9A78-4E3C-B810-1C079EB316D2}">
  <sheetPr>
    <pageSetUpPr fitToPage="1"/>
  </sheetPr>
  <dimension ref="A1:BQ105"/>
  <sheetViews>
    <sheetView tabSelected="1" zoomScaleNormal="100" zoomScaleSheetLayoutView="100" workbookViewId="0"/>
  </sheetViews>
  <sheetFormatPr baseColWidth="10" defaultColWidth="10" defaultRowHeight="14.25" outlineLevelRow="1" outlineLevelCol="1"/>
  <cols>
    <col min="1" max="2" width="40.875" style="7" customWidth="1"/>
    <col min="3" max="3" width="1.625" style="142" bestFit="1" customWidth="1"/>
    <col min="4" max="6" width="11.125" style="7" hidden="1" customWidth="1" outlineLevel="1"/>
    <col min="7" max="7" width="11.125" style="7" customWidth="1" collapsed="1"/>
    <col min="8" max="16" width="11.125" style="7" hidden="1" customWidth="1" outlineLevel="1"/>
    <col min="17" max="17" width="11.125" style="7" customWidth="1" collapsed="1"/>
    <col min="18" max="21" width="11.125" style="7" hidden="1" customWidth="1" outlineLevel="1"/>
    <col min="22" max="22" width="11.125" style="7" hidden="1" customWidth="1" outlineLevel="1" collapsed="1"/>
    <col min="23" max="25" width="11.125" style="7" hidden="1" customWidth="1" outlineLevel="1"/>
    <col min="26" max="26" width="11.125" style="7" hidden="1" customWidth="1" outlineLevel="1" collapsed="1"/>
    <col min="27" max="27" width="11.125" style="7" customWidth="1" collapsed="1"/>
    <col min="28" max="36" width="11.125" style="7" hidden="1" customWidth="1" outlineLevel="1"/>
    <col min="37" max="37" width="9.5" style="7" customWidth="1" collapsed="1"/>
    <col min="38" max="39" width="9.5" style="7" hidden="1" customWidth="1" outlineLevel="1" collapsed="1"/>
    <col min="40" max="40" width="9.5" style="7" customWidth="1" collapsed="1"/>
    <col min="41" max="41" width="9.5" style="7" customWidth="1"/>
    <col min="42" max="44" width="10.5" style="7" customWidth="1"/>
    <col min="45" max="45" width="9.5" style="7" customWidth="1"/>
    <col min="46" max="46" width="10.625" style="7" customWidth="1"/>
    <col min="47" max="49" width="10" style="7" customWidth="1"/>
    <col min="50" max="52" width="10.875" style="7" bestFit="1" customWidth="1"/>
    <col min="53" max="53" width="11" style="7" bestFit="1" customWidth="1"/>
    <col min="54" max="57" width="11.25" style="7" customWidth="1"/>
    <col min="58" max="60" width="12.375" style="7" customWidth="1"/>
    <col min="61" max="63" width="11.375" style="7" bestFit="1" customWidth="1"/>
    <col min="64" max="64" width="11.375" style="7" customWidth="1"/>
    <col min="65" max="68" width="10.125" style="7" bestFit="1" customWidth="1"/>
    <col min="69" max="69" width="10.5" style="7" bestFit="1" customWidth="1"/>
    <col min="70" max="16384" width="10" style="7"/>
  </cols>
  <sheetData>
    <row r="1" spans="1:44" ht="46.15" customHeight="1">
      <c r="A1" s="114" t="s">
        <v>178</v>
      </c>
      <c r="B1" s="114" t="s">
        <v>177</v>
      </c>
      <c r="C1" s="115"/>
      <c r="D1" s="18"/>
      <c r="E1" s="18"/>
      <c r="F1" s="18"/>
      <c r="G1" s="148"/>
      <c r="H1" s="18"/>
      <c r="I1" s="18"/>
      <c r="J1" s="18"/>
      <c r="K1" s="18"/>
      <c r="L1" s="18"/>
      <c r="M1" s="18"/>
      <c r="N1" s="18"/>
      <c r="O1" s="18"/>
      <c r="P1" s="18"/>
      <c r="Q1" s="149"/>
      <c r="R1" s="149"/>
      <c r="S1" s="149"/>
      <c r="T1" s="149"/>
      <c r="U1" s="149"/>
      <c r="V1" s="149"/>
      <c r="W1" s="149"/>
      <c r="X1" s="149"/>
      <c r="Y1" s="149"/>
      <c r="Z1" s="149"/>
      <c r="AA1" s="149"/>
      <c r="AB1" s="149"/>
      <c r="AC1" s="149"/>
      <c r="AD1" s="149"/>
      <c r="AE1" s="149"/>
      <c r="AF1" s="149"/>
      <c r="AG1" s="149"/>
      <c r="AH1" s="149"/>
      <c r="AI1" s="149"/>
      <c r="AJ1" s="149"/>
      <c r="AP1" s="116" t="s">
        <v>191</v>
      </c>
    </row>
    <row r="2" spans="1:44" ht="27" customHeight="1">
      <c r="A2" s="117" t="s">
        <v>65</v>
      </c>
      <c r="B2" s="117" t="s">
        <v>64</v>
      </c>
      <c r="C2" s="118"/>
      <c r="D2" s="119">
        <v>1987</v>
      </c>
      <c r="E2" s="119" t="s">
        <v>119</v>
      </c>
      <c r="F2" s="119">
        <v>1989</v>
      </c>
      <c r="G2" s="119" t="s">
        <v>120</v>
      </c>
      <c r="H2" s="119">
        <v>1991</v>
      </c>
      <c r="I2" s="119" t="s">
        <v>121</v>
      </c>
      <c r="J2" s="119" t="s">
        <v>122</v>
      </c>
      <c r="K2" s="119">
        <v>1994</v>
      </c>
      <c r="L2" s="119" t="s">
        <v>123</v>
      </c>
      <c r="M2" s="119">
        <v>1996</v>
      </c>
      <c r="N2" s="119" t="s">
        <v>124</v>
      </c>
      <c r="O2" s="119">
        <v>1998</v>
      </c>
      <c r="P2" s="119" t="s">
        <v>125</v>
      </c>
      <c r="Q2" s="119">
        <v>2000</v>
      </c>
      <c r="R2" s="119" t="s">
        <v>126</v>
      </c>
      <c r="S2" s="119">
        <v>2002</v>
      </c>
      <c r="T2" s="119" t="s">
        <v>127</v>
      </c>
      <c r="U2" s="119">
        <v>2004</v>
      </c>
      <c r="V2" s="119" t="s">
        <v>128</v>
      </c>
      <c r="W2" s="119">
        <v>2006</v>
      </c>
      <c r="X2" s="119" t="s">
        <v>129</v>
      </c>
      <c r="Y2" s="119">
        <v>2008</v>
      </c>
      <c r="Z2" s="119" t="s">
        <v>131</v>
      </c>
      <c r="AA2" s="119">
        <v>2010</v>
      </c>
      <c r="AB2" s="119" t="s">
        <v>132</v>
      </c>
      <c r="AC2" s="119">
        <v>2012</v>
      </c>
      <c r="AD2" s="119" t="s">
        <v>133</v>
      </c>
      <c r="AE2" s="119">
        <v>2014</v>
      </c>
      <c r="AF2" s="119" t="s">
        <v>134</v>
      </c>
      <c r="AG2" s="119">
        <v>2016</v>
      </c>
      <c r="AH2" s="119">
        <v>2017</v>
      </c>
      <c r="AI2" s="119">
        <v>2018</v>
      </c>
      <c r="AJ2" s="119" t="s">
        <v>135</v>
      </c>
      <c r="AK2" s="119">
        <v>2020</v>
      </c>
      <c r="AL2" s="119" t="s">
        <v>136</v>
      </c>
      <c r="AM2" s="119">
        <v>2022</v>
      </c>
      <c r="AN2" s="119">
        <v>2023</v>
      </c>
      <c r="AO2" s="119">
        <v>2024</v>
      </c>
      <c r="AP2" s="116" t="s">
        <v>192</v>
      </c>
    </row>
    <row r="3" spans="1:44">
      <c r="A3" s="120" t="s">
        <v>195</v>
      </c>
      <c r="B3" s="120" t="s">
        <v>196</v>
      </c>
      <c r="C3" s="121"/>
      <c r="D3" s="122">
        <v>1545.728983</v>
      </c>
      <c r="E3" s="122">
        <v>1973.5916090000001</v>
      </c>
      <c r="F3" s="122">
        <v>2118.4393380000001</v>
      </c>
      <c r="G3" s="122">
        <v>2306.5497289999998</v>
      </c>
      <c r="H3" s="122">
        <v>2489.7471179999998</v>
      </c>
      <c r="I3" s="122">
        <v>2590.3184970000002</v>
      </c>
      <c r="J3" s="122">
        <v>2636.5316859999998</v>
      </c>
      <c r="K3" s="122">
        <v>2634.086789</v>
      </c>
      <c r="L3" s="122">
        <v>3130.7047240000002</v>
      </c>
      <c r="M3" s="122">
        <v>3147.6961809999998</v>
      </c>
      <c r="N3" s="122">
        <v>3119.9594280000001</v>
      </c>
      <c r="O3" s="122">
        <v>3189.6002619999999</v>
      </c>
      <c r="P3" s="122">
        <v>3285.3142419999999</v>
      </c>
      <c r="Q3" s="122">
        <v>3436.7982059999999</v>
      </c>
      <c r="R3" s="122">
        <v>3623.840166</v>
      </c>
      <c r="S3" s="122">
        <v>3682.2781409999998</v>
      </c>
      <c r="T3" s="122">
        <v>3763.6354150000002</v>
      </c>
      <c r="U3" s="122">
        <v>3825.9135780000001</v>
      </c>
      <c r="V3" s="122">
        <v>3904.5609420000001</v>
      </c>
      <c r="W3" s="122">
        <v>4038.693405</v>
      </c>
      <c r="X3" s="122">
        <v>4242.6310359999998</v>
      </c>
      <c r="Y3" s="122">
        <v>4437.8430420000004</v>
      </c>
      <c r="Z3" s="122">
        <v>4578.4627140000002</v>
      </c>
      <c r="AA3" s="122">
        <v>4604.5164409999998</v>
      </c>
      <c r="AB3" s="122">
        <v>4744.7287002700004</v>
      </c>
      <c r="AC3" s="122">
        <v>4839.9533783100005</v>
      </c>
      <c r="AD3" s="122">
        <v>4951.2043738299999</v>
      </c>
      <c r="AE3" s="122">
        <v>5018.0923088400004</v>
      </c>
      <c r="AF3" s="122">
        <v>5096.3690086400002</v>
      </c>
      <c r="AG3" s="122">
        <v>5171.4678908300002</v>
      </c>
      <c r="AH3" s="122">
        <v>5217.72304429</v>
      </c>
      <c r="AI3" s="122">
        <v>5313.4753958299989</v>
      </c>
      <c r="AJ3" s="122">
        <v>5445.6673437800009</v>
      </c>
      <c r="AK3" s="122">
        <v>5515.746491580001</v>
      </c>
      <c r="AL3" s="122">
        <v>5677.9339521399997</v>
      </c>
      <c r="AM3" s="122">
        <v>5861.5567065000023</v>
      </c>
      <c r="AN3" s="122">
        <v>6047.8755052300021</v>
      </c>
      <c r="AO3" s="122">
        <v>6247.742687160001</v>
      </c>
      <c r="AP3" s="123">
        <f>IF(AO3="–","–",(AO3-AN3)/ABS(AN3))</f>
        <v>3.3047502673816676E-2</v>
      </c>
      <c r="AR3" s="124"/>
    </row>
    <row r="4" spans="1:44">
      <c r="A4" s="120" t="s">
        <v>197</v>
      </c>
      <c r="B4" s="120" t="s">
        <v>198</v>
      </c>
      <c r="C4" s="121"/>
      <c r="D4" s="122">
        <v>1657.7939409999999</v>
      </c>
      <c r="E4" s="122">
        <v>1786.8046490000002</v>
      </c>
      <c r="F4" s="122">
        <v>1875.040407</v>
      </c>
      <c r="G4" s="122">
        <v>2066.5947189999997</v>
      </c>
      <c r="H4" s="122">
        <v>2309.3414949999997</v>
      </c>
      <c r="I4" s="122">
        <v>2625.2984630000001</v>
      </c>
      <c r="J4" s="122">
        <v>2881.3899410000004</v>
      </c>
      <c r="K4" s="122">
        <v>3078.0617379999999</v>
      </c>
      <c r="L4" s="122">
        <v>3285.1016650000001</v>
      </c>
      <c r="M4" s="122">
        <v>3656.576114</v>
      </c>
      <c r="N4" s="122">
        <v>3825.9915489999998</v>
      </c>
      <c r="O4" s="122">
        <v>3982.521037</v>
      </c>
      <c r="P4" s="122">
        <v>4181.0297570000002</v>
      </c>
      <c r="Q4" s="122">
        <v>4358.9409020000003</v>
      </c>
      <c r="R4" s="122">
        <v>4732.6380810000001</v>
      </c>
      <c r="S4" s="122">
        <v>4982.1696789999996</v>
      </c>
      <c r="T4" s="122">
        <v>5328.9671330000001</v>
      </c>
      <c r="U4" s="122">
        <v>5548.2499850000004</v>
      </c>
      <c r="V4" s="122">
        <v>5780.6329189999997</v>
      </c>
      <c r="W4" s="122">
        <v>5729.9577360000003</v>
      </c>
      <c r="X4" s="122">
        <v>5952.3606229999996</v>
      </c>
      <c r="Y4" s="122">
        <v>3590.5766640000002</v>
      </c>
      <c r="Z4" s="122">
        <v>3517.7488720000001</v>
      </c>
      <c r="AA4" s="122">
        <v>3476.0542169999999</v>
      </c>
      <c r="AB4" s="122">
        <v>4606.87891846</v>
      </c>
      <c r="AC4" s="122">
        <v>4780.2872116899998</v>
      </c>
      <c r="AD4" s="122">
        <v>4803.9212053399997</v>
      </c>
      <c r="AE4" s="122">
        <v>4866.8815825399997</v>
      </c>
      <c r="AF4" s="122">
        <v>4804.0816519400005</v>
      </c>
      <c r="AG4" s="122">
        <v>4666.5126788399994</v>
      </c>
      <c r="AH4" s="122">
        <v>4767.6506735900002</v>
      </c>
      <c r="AI4" s="122">
        <v>3844.5432342200002</v>
      </c>
      <c r="AJ4" s="122">
        <v>3619.4292479999999</v>
      </c>
      <c r="AK4" s="122">
        <v>3617.1235567800004</v>
      </c>
      <c r="AL4" s="122">
        <v>3749.01347902</v>
      </c>
      <c r="AM4" s="122">
        <v>3941.816437</v>
      </c>
      <c r="AN4" s="122">
        <v>4030.5870850000001</v>
      </c>
      <c r="AO4" s="122">
        <v>4155.839078</v>
      </c>
      <c r="AP4" s="123">
        <f t="shared" ref="AP4:AP22" si="0">IF(AO4="–","–",(AO4-AN4)/ABS(AN4))</f>
        <v>3.1075371988892247E-2</v>
      </c>
      <c r="AR4" s="124"/>
    </row>
    <row r="5" spans="1:44" ht="12" hidden="1" customHeight="1" outlineLevel="1">
      <c r="A5" s="125" t="s">
        <v>176</v>
      </c>
      <c r="B5" s="125" t="s">
        <v>175</v>
      </c>
      <c r="C5" s="126"/>
      <c r="D5" s="127">
        <v>1243.3454549999999</v>
      </c>
      <c r="E5" s="127">
        <v>1340.1034870000001</v>
      </c>
      <c r="F5" s="127">
        <v>1406.280305</v>
      </c>
      <c r="G5" s="127">
        <v>1549.9460389999999</v>
      </c>
      <c r="H5" s="127">
        <v>1732.0061209999999</v>
      </c>
      <c r="I5" s="127">
        <v>1968.9738460000001</v>
      </c>
      <c r="J5" s="127">
        <v>2132.9769700000002</v>
      </c>
      <c r="K5" s="127">
        <v>2278.5651819999998</v>
      </c>
      <c r="L5" s="127">
        <v>2431.828505</v>
      </c>
      <c r="M5" s="127">
        <v>2742.4320849999999</v>
      </c>
      <c r="N5" s="127">
        <v>2869.4936619999999</v>
      </c>
      <c r="O5" s="127">
        <v>2986.890778</v>
      </c>
      <c r="P5" s="127">
        <v>3135.7723169999999</v>
      </c>
      <c r="Q5" s="127">
        <v>3269.2056769999999</v>
      </c>
      <c r="R5" s="127">
        <v>3549.4785609999999</v>
      </c>
      <c r="S5" s="127">
        <v>3736.6272589999999</v>
      </c>
      <c r="T5" s="127">
        <v>3996.7253500000002</v>
      </c>
      <c r="U5" s="127">
        <v>4161.1874889999999</v>
      </c>
      <c r="V5" s="127">
        <v>4335.47469</v>
      </c>
      <c r="W5" s="127">
        <v>4297.4683000000005</v>
      </c>
      <c r="X5" s="127">
        <v>4464.270469</v>
      </c>
      <c r="Y5" s="127">
        <v>3590.5766640000002</v>
      </c>
      <c r="Z5" s="127">
        <v>3517.7488720000001</v>
      </c>
      <c r="AA5" s="127">
        <v>3476.0542169999999</v>
      </c>
      <c r="AB5" s="127">
        <v>3565.2104469999999</v>
      </c>
      <c r="AC5" s="127">
        <v>3504.0456589999999</v>
      </c>
      <c r="AD5" s="127">
        <v>3508.2351629999998</v>
      </c>
      <c r="AE5" s="127">
        <v>3576</v>
      </c>
      <c r="AF5" s="127">
        <v>3533.0317960000002</v>
      </c>
      <c r="AG5" s="127">
        <v>3524.8034069999999</v>
      </c>
      <c r="AH5" s="127">
        <v>3598.0291090000001</v>
      </c>
      <c r="AI5" s="127">
        <v>3600.7972110000001</v>
      </c>
      <c r="AJ5" s="127">
        <v>3619.4292479999999</v>
      </c>
      <c r="AK5" s="127">
        <v>3617.1235567800004</v>
      </c>
      <c r="AL5" s="127">
        <v>3749.01347902</v>
      </c>
      <c r="AM5" s="127">
        <v>3941.816437</v>
      </c>
      <c r="AN5" s="127">
        <v>4030.5870850000001</v>
      </c>
      <c r="AO5" s="127">
        <v>4155.839078</v>
      </c>
      <c r="AP5" s="123">
        <f t="shared" si="0"/>
        <v>3.1075371988892247E-2</v>
      </c>
      <c r="AR5" s="124"/>
    </row>
    <row r="6" spans="1:44" ht="12" hidden="1" customHeight="1" outlineLevel="1">
      <c r="A6" s="128" t="s">
        <v>174</v>
      </c>
      <c r="B6" s="125" t="s">
        <v>173</v>
      </c>
      <c r="C6" s="126"/>
      <c r="D6" s="127" t="s">
        <v>188</v>
      </c>
      <c r="E6" s="127" t="s">
        <v>188</v>
      </c>
      <c r="F6" s="127" t="s">
        <v>188</v>
      </c>
      <c r="G6" s="127" t="s">
        <v>188</v>
      </c>
      <c r="H6" s="127" t="s">
        <v>188</v>
      </c>
      <c r="I6" s="127" t="s">
        <v>188</v>
      </c>
      <c r="J6" s="127" t="s">
        <v>188</v>
      </c>
      <c r="K6" s="127" t="s">
        <v>188</v>
      </c>
      <c r="L6" s="127" t="s">
        <v>188</v>
      </c>
      <c r="M6" s="127" t="s">
        <v>188</v>
      </c>
      <c r="N6" s="127" t="s">
        <v>188</v>
      </c>
      <c r="O6" s="127" t="s">
        <v>188</v>
      </c>
      <c r="P6" s="127" t="s">
        <v>188</v>
      </c>
      <c r="Q6" s="127" t="s">
        <v>188</v>
      </c>
      <c r="R6" s="127" t="s">
        <v>188</v>
      </c>
      <c r="S6" s="127" t="s">
        <v>188</v>
      </c>
      <c r="T6" s="127" t="s">
        <v>188</v>
      </c>
      <c r="U6" s="127" t="s">
        <v>188</v>
      </c>
      <c r="V6" s="127" t="s">
        <v>188</v>
      </c>
      <c r="W6" s="127" t="s">
        <v>188</v>
      </c>
      <c r="X6" s="127" t="s">
        <v>188</v>
      </c>
      <c r="Y6" s="127" t="s">
        <v>188</v>
      </c>
      <c r="Z6" s="127" t="s">
        <v>188</v>
      </c>
      <c r="AA6" s="127" t="s">
        <v>188</v>
      </c>
      <c r="AB6" s="127">
        <v>186.20011600000001</v>
      </c>
      <c r="AC6" s="127">
        <v>186.2001156</v>
      </c>
      <c r="AD6" s="127">
        <v>178.82054099999999</v>
      </c>
      <c r="AE6" s="127">
        <v>171.51656616</v>
      </c>
      <c r="AF6" s="127">
        <v>160.02427883999999</v>
      </c>
      <c r="AG6" s="127">
        <v>30.084378960000002</v>
      </c>
      <c r="AH6" s="127">
        <v>28.059335040000001</v>
      </c>
      <c r="AI6" s="127" t="s">
        <v>188</v>
      </c>
      <c r="AJ6" s="127" t="s">
        <v>188</v>
      </c>
      <c r="AK6" s="127" t="s">
        <v>188</v>
      </c>
      <c r="AL6" s="127" t="s">
        <v>188</v>
      </c>
      <c r="AM6" s="127" t="s">
        <v>188</v>
      </c>
      <c r="AN6" s="127" t="s">
        <v>188</v>
      </c>
      <c r="AO6" s="127" t="s">
        <v>188</v>
      </c>
      <c r="AP6" s="123" t="str">
        <f t="shared" si="0"/>
        <v>–</v>
      </c>
      <c r="AR6" s="124"/>
    </row>
    <row r="7" spans="1:44" ht="12" hidden="1" customHeight="1" outlineLevel="1">
      <c r="A7" s="128" t="s">
        <v>12</v>
      </c>
      <c r="B7" s="128" t="s">
        <v>13</v>
      </c>
      <c r="C7" s="129"/>
      <c r="D7" s="127">
        <v>414.448486</v>
      </c>
      <c r="E7" s="127">
        <v>446.70116200000001</v>
      </c>
      <c r="F7" s="127">
        <v>468.76010200000002</v>
      </c>
      <c r="G7" s="127">
        <v>516.64868000000001</v>
      </c>
      <c r="H7" s="127">
        <v>577.335374</v>
      </c>
      <c r="I7" s="127">
        <v>656.32461699999999</v>
      </c>
      <c r="J7" s="127">
        <v>748.41297099999997</v>
      </c>
      <c r="K7" s="127">
        <v>799.49655600000006</v>
      </c>
      <c r="L7" s="127">
        <v>853.27315999999996</v>
      </c>
      <c r="M7" s="127">
        <v>914.14402900000005</v>
      </c>
      <c r="N7" s="127">
        <v>956.49788699999999</v>
      </c>
      <c r="O7" s="127">
        <v>995.63025900000002</v>
      </c>
      <c r="P7" s="127">
        <v>1045.2574400000001</v>
      </c>
      <c r="Q7" s="127">
        <v>1089.7352249999999</v>
      </c>
      <c r="R7" s="127">
        <v>1183.1595199999999</v>
      </c>
      <c r="S7" s="127">
        <v>1245.54242</v>
      </c>
      <c r="T7" s="127">
        <v>1332.2417829999999</v>
      </c>
      <c r="U7" s="127">
        <v>1387.062496</v>
      </c>
      <c r="V7" s="127">
        <v>1445.1582289999999</v>
      </c>
      <c r="W7" s="127">
        <v>1432.4894360000001</v>
      </c>
      <c r="X7" s="127">
        <v>1488.090154</v>
      </c>
      <c r="Y7" s="127" t="s">
        <v>188</v>
      </c>
      <c r="Z7" s="127" t="s">
        <v>188</v>
      </c>
      <c r="AA7" s="127" t="s">
        <v>188</v>
      </c>
      <c r="AB7" s="127" t="s">
        <v>188</v>
      </c>
      <c r="AC7" s="127" t="s">
        <v>188</v>
      </c>
      <c r="AD7" s="127" t="s">
        <v>188</v>
      </c>
      <c r="AE7" s="127" t="s">
        <v>188</v>
      </c>
      <c r="AF7" s="127" t="s">
        <v>188</v>
      </c>
      <c r="AG7" s="127" t="s">
        <v>188</v>
      </c>
      <c r="AH7" s="127" t="s">
        <v>188</v>
      </c>
      <c r="AI7" s="127" t="s">
        <v>188</v>
      </c>
      <c r="AJ7" s="127" t="s">
        <v>188</v>
      </c>
      <c r="AK7" s="127" t="s">
        <v>188</v>
      </c>
      <c r="AL7" s="127" t="s">
        <v>188</v>
      </c>
      <c r="AM7" s="127" t="s">
        <v>188</v>
      </c>
      <c r="AN7" s="127" t="s">
        <v>188</v>
      </c>
      <c r="AO7" s="127" t="s">
        <v>188</v>
      </c>
      <c r="AP7" s="123" t="str">
        <f t="shared" si="0"/>
        <v>–</v>
      </c>
      <c r="AR7" s="124"/>
    </row>
    <row r="8" spans="1:44" ht="12" hidden="1" customHeight="1" outlineLevel="1">
      <c r="A8" s="125" t="s">
        <v>172</v>
      </c>
      <c r="B8" s="125" t="s">
        <v>171</v>
      </c>
      <c r="C8" s="126"/>
      <c r="D8" s="127" t="s">
        <v>188</v>
      </c>
      <c r="E8" s="127" t="s">
        <v>188</v>
      </c>
      <c r="F8" s="127" t="s">
        <v>188</v>
      </c>
      <c r="G8" s="127" t="s">
        <v>188</v>
      </c>
      <c r="H8" s="127" t="s">
        <v>188</v>
      </c>
      <c r="I8" s="127" t="s">
        <v>188</v>
      </c>
      <c r="J8" s="127" t="s">
        <v>188</v>
      </c>
      <c r="K8" s="127" t="s">
        <v>188</v>
      </c>
      <c r="L8" s="127" t="s">
        <v>188</v>
      </c>
      <c r="M8" s="127" t="s">
        <v>188</v>
      </c>
      <c r="N8" s="127" t="s">
        <v>188</v>
      </c>
      <c r="O8" s="127" t="s">
        <v>188</v>
      </c>
      <c r="P8" s="127" t="s">
        <v>188</v>
      </c>
      <c r="Q8" s="127" t="s">
        <v>188</v>
      </c>
      <c r="R8" s="127" t="s">
        <v>188</v>
      </c>
      <c r="S8" s="127" t="s">
        <v>188</v>
      </c>
      <c r="T8" s="127" t="s">
        <v>188</v>
      </c>
      <c r="U8" s="127" t="s">
        <v>188</v>
      </c>
      <c r="V8" s="127" t="s">
        <v>188</v>
      </c>
      <c r="W8" s="127" t="s">
        <v>188</v>
      </c>
      <c r="X8" s="127" t="s">
        <v>188</v>
      </c>
      <c r="Y8" s="127" t="s">
        <v>188</v>
      </c>
      <c r="Z8" s="127" t="s">
        <v>188</v>
      </c>
      <c r="AA8" s="127" t="s">
        <v>188</v>
      </c>
      <c r="AB8" s="127">
        <v>855.46835546</v>
      </c>
      <c r="AC8" s="127">
        <v>1090.0414370899998</v>
      </c>
      <c r="AD8" s="127">
        <v>1116.8655013399998</v>
      </c>
      <c r="AE8" s="127">
        <v>1119.36501638</v>
      </c>
      <c r="AF8" s="127">
        <v>1111.0255771</v>
      </c>
      <c r="AG8" s="127">
        <v>1111.6248928800001</v>
      </c>
      <c r="AH8" s="127">
        <v>1141.56222955</v>
      </c>
      <c r="AI8" s="127">
        <v>243.74602322000001</v>
      </c>
      <c r="AJ8" s="127" t="s">
        <v>188</v>
      </c>
      <c r="AK8" s="127" t="s">
        <v>188</v>
      </c>
      <c r="AL8" s="127" t="s">
        <v>188</v>
      </c>
      <c r="AM8" s="127" t="s">
        <v>188</v>
      </c>
      <c r="AN8" s="127" t="s">
        <v>188</v>
      </c>
      <c r="AO8" s="127" t="s">
        <v>188</v>
      </c>
      <c r="AP8" s="123" t="str">
        <f t="shared" si="0"/>
        <v>–</v>
      </c>
      <c r="AR8" s="124"/>
    </row>
    <row r="9" spans="1:44" collapsed="1">
      <c r="A9" s="120" t="s">
        <v>199</v>
      </c>
      <c r="B9" s="120" t="s">
        <v>200</v>
      </c>
      <c r="C9" s="121" t="s">
        <v>170</v>
      </c>
      <c r="D9" s="122">
        <v>29.285339530000002</v>
      </c>
      <c r="E9" s="122">
        <v>31.789023489999998</v>
      </c>
      <c r="F9" s="122">
        <v>35.08265145</v>
      </c>
      <c r="G9" s="122">
        <v>38.51068969</v>
      </c>
      <c r="H9" s="122">
        <v>42.354613430000001</v>
      </c>
      <c r="I9" s="122">
        <v>45.120581969999996</v>
      </c>
      <c r="J9" s="122">
        <v>49.527191619999996</v>
      </c>
      <c r="K9" s="122">
        <v>58.500018470000001</v>
      </c>
      <c r="L9" s="122">
        <v>67.480127819999993</v>
      </c>
      <c r="M9" s="122">
        <v>81.983320140000004</v>
      </c>
      <c r="N9" s="122">
        <v>90.884552749999997</v>
      </c>
      <c r="O9" s="122">
        <v>97.165445259999984</v>
      </c>
      <c r="P9" s="122">
        <v>96.150283529999996</v>
      </c>
      <c r="Q9" s="122">
        <v>101.6543605</v>
      </c>
      <c r="R9" s="122">
        <v>101.27907488999999</v>
      </c>
      <c r="S9" s="122">
        <v>110.40223426</v>
      </c>
      <c r="T9" s="122">
        <v>117.46674422000001</v>
      </c>
      <c r="U9" s="122">
        <v>136.78963822999998</v>
      </c>
      <c r="V9" s="122">
        <v>138.22521924</v>
      </c>
      <c r="W9" s="122">
        <v>134.89854688</v>
      </c>
      <c r="X9" s="122">
        <v>119.97042252</v>
      </c>
      <c r="Y9" s="122">
        <v>133.32747496000002</v>
      </c>
      <c r="Z9" s="122">
        <v>108.60338125000001</v>
      </c>
      <c r="AA9" s="122">
        <v>95.214552190000006</v>
      </c>
      <c r="AB9" s="122">
        <v>81.896825029999988</v>
      </c>
      <c r="AC9" s="122">
        <v>68.594838899999999</v>
      </c>
      <c r="AD9" s="122">
        <v>59.248198670000001</v>
      </c>
      <c r="AE9" s="122">
        <v>53.759550310000002</v>
      </c>
      <c r="AF9" s="122">
        <v>48.729430039999997</v>
      </c>
      <c r="AG9" s="122">
        <v>54.713524989999996</v>
      </c>
      <c r="AH9" s="122">
        <v>45.63515142</v>
      </c>
      <c r="AI9" s="122">
        <v>38.166736710000002</v>
      </c>
      <c r="AJ9" s="122">
        <v>35.985789410000002</v>
      </c>
      <c r="AK9" s="122">
        <v>30.445526399999999</v>
      </c>
      <c r="AL9" s="122">
        <v>39.071118660000003</v>
      </c>
      <c r="AM9" s="122">
        <v>32.374260220000004</v>
      </c>
      <c r="AN9" s="122">
        <v>35.237845490000005</v>
      </c>
      <c r="AO9" s="122">
        <v>32.293455450000003</v>
      </c>
      <c r="AP9" s="123">
        <f t="shared" si="0"/>
        <v>-8.3557606858670669E-2</v>
      </c>
      <c r="AR9" s="124"/>
    </row>
    <row r="10" spans="1:44" s="134" customFormat="1" ht="22.5" customHeight="1">
      <c r="A10" s="130" t="s">
        <v>201</v>
      </c>
      <c r="B10" s="130" t="s">
        <v>202</v>
      </c>
      <c r="C10" s="131"/>
      <c r="D10" s="132">
        <v>3232.8082635299997</v>
      </c>
      <c r="E10" s="132">
        <v>3792.1852814900003</v>
      </c>
      <c r="F10" s="132">
        <v>4028.5623964500001</v>
      </c>
      <c r="G10" s="132">
        <v>4411.6551376899988</v>
      </c>
      <c r="H10" s="132">
        <v>4841.4432264300003</v>
      </c>
      <c r="I10" s="132">
        <v>5260.7375419700002</v>
      </c>
      <c r="J10" s="132">
        <v>5567.4488186199997</v>
      </c>
      <c r="K10" s="132">
        <v>5770.6485454699996</v>
      </c>
      <c r="L10" s="132">
        <v>6483.2865168200005</v>
      </c>
      <c r="M10" s="132">
        <v>6886.2556151399995</v>
      </c>
      <c r="N10" s="132">
        <v>7036.8355297500002</v>
      </c>
      <c r="O10" s="132">
        <v>7269.28674426</v>
      </c>
      <c r="P10" s="132">
        <v>7562.4942825300004</v>
      </c>
      <c r="Q10" s="132">
        <v>7897.3934684999995</v>
      </c>
      <c r="R10" s="132">
        <v>8457.7573218899997</v>
      </c>
      <c r="S10" s="132">
        <v>8774.8500542599995</v>
      </c>
      <c r="T10" s="132">
        <v>9210.0692922200014</v>
      </c>
      <c r="U10" s="132">
        <v>9510.9532012300006</v>
      </c>
      <c r="V10" s="132">
        <v>9823.4190802399989</v>
      </c>
      <c r="W10" s="132">
        <v>9903.5496878800004</v>
      </c>
      <c r="X10" s="132">
        <v>10314.96208152</v>
      </c>
      <c r="Y10" s="132">
        <v>8161.7471809600011</v>
      </c>
      <c r="Z10" s="132">
        <v>8204.8149672500003</v>
      </c>
      <c r="AA10" s="132">
        <v>8175.7852101899998</v>
      </c>
      <c r="AB10" s="132">
        <v>9433.5044437600009</v>
      </c>
      <c r="AC10" s="132">
        <v>9688.8354289000017</v>
      </c>
      <c r="AD10" s="132">
        <v>9814.3737778399991</v>
      </c>
      <c r="AE10" s="132">
        <v>9938.7334416899994</v>
      </c>
      <c r="AF10" s="132">
        <v>9949.1800906200024</v>
      </c>
      <c r="AG10" s="132">
        <v>9892.6940946599989</v>
      </c>
      <c r="AH10" s="132">
        <v>10031.0088693</v>
      </c>
      <c r="AI10" s="132">
        <v>9196.1853667599989</v>
      </c>
      <c r="AJ10" s="132">
        <v>9101.0823811900009</v>
      </c>
      <c r="AK10" s="132">
        <v>9163.3155747600013</v>
      </c>
      <c r="AL10" s="132">
        <v>9466.018549819999</v>
      </c>
      <c r="AM10" s="132">
        <v>9835.7474037200027</v>
      </c>
      <c r="AN10" s="132">
        <v>10113.700435720004</v>
      </c>
      <c r="AO10" s="132">
        <v>10435.875220610002</v>
      </c>
      <c r="AP10" s="133">
        <f t="shared" si="0"/>
        <v>3.1855282538538206E-2</v>
      </c>
      <c r="AR10" s="124"/>
    </row>
    <row r="11" spans="1:44">
      <c r="A11" s="120" t="s">
        <v>203</v>
      </c>
      <c r="B11" s="120" t="s">
        <v>204</v>
      </c>
      <c r="C11" s="121" t="s">
        <v>95</v>
      </c>
      <c r="D11" s="122" t="s">
        <v>188</v>
      </c>
      <c r="E11" s="122" t="s">
        <v>188</v>
      </c>
      <c r="F11" s="122" t="s">
        <v>188</v>
      </c>
      <c r="G11" s="122" t="s">
        <v>188</v>
      </c>
      <c r="H11" s="122" t="s">
        <v>188</v>
      </c>
      <c r="I11" s="122" t="s">
        <v>188</v>
      </c>
      <c r="J11" s="122" t="s">
        <v>188</v>
      </c>
      <c r="K11" s="122" t="s">
        <v>188</v>
      </c>
      <c r="L11" s="122" t="s">
        <v>188</v>
      </c>
      <c r="M11" s="122" t="s">
        <v>188</v>
      </c>
      <c r="N11" s="122" t="s">
        <v>188</v>
      </c>
      <c r="O11" s="122" t="s">
        <v>188</v>
      </c>
      <c r="P11" s="122" t="s">
        <v>188</v>
      </c>
      <c r="Q11" s="122" t="s">
        <v>188</v>
      </c>
      <c r="R11" s="122" t="s">
        <v>188</v>
      </c>
      <c r="S11" s="122" t="s">
        <v>188</v>
      </c>
      <c r="T11" s="122" t="s">
        <v>188</v>
      </c>
      <c r="U11" s="122" t="s">
        <v>188</v>
      </c>
      <c r="V11" s="122" t="s">
        <v>188</v>
      </c>
      <c r="W11" s="122" t="s">
        <v>188</v>
      </c>
      <c r="X11" s="122" t="s">
        <v>188</v>
      </c>
      <c r="Y11" s="122" t="s">
        <v>188</v>
      </c>
      <c r="Z11" s="122" t="s">
        <v>188</v>
      </c>
      <c r="AA11" s="122" t="s">
        <v>188</v>
      </c>
      <c r="AB11" s="122">
        <v>29.998372499150531</v>
      </c>
      <c r="AC11" s="122">
        <v>69.882570440670122</v>
      </c>
      <c r="AD11" s="122">
        <v>56.632823457595784</v>
      </c>
      <c r="AE11" s="122">
        <v>69.053341474137056</v>
      </c>
      <c r="AF11" s="122">
        <v>64.545815520413058</v>
      </c>
      <c r="AG11" s="122">
        <v>60.425808548746218</v>
      </c>
      <c r="AH11" s="122">
        <v>88.944964493243475</v>
      </c>
      <c r="AI11" s="122">
        <v>72.056674787645989</v>
      </c>
      <c r="AJ11" s="122">
        <v>80.464209765433509</v>
      </c>
      <c r="AK11" s="122">
        <v>60.222813542804062</v>
      </c>
      <c r="AL11" s="122">
        <v>46.557064983078689</v>
      </c>
      <c r="AM11" s="122">
        <v>48.930280349409202</v>
      </c>
      <c r="AN11" s="122">
        <v>59.094860723809589</v>
      </c>
      <c r="AO11" s="122">
        <v>68.189513014710656</v>
      </c>
      <c r="AP11" s="123">
        <f t="shared" si="0"/>
        <v>0.15389920848458469</v>
      </c>
      <c r="AR11" s="124"/>
    </row>
    <row r="12" spans="1:44" s="134" customFormat="1" ht="22.5" customHeight="1">
      <c r="A12" s="130" t="s">
        <v>205</v>
      </c>
      <c r="B12" s="130" t="s">
        <v>206</v>
      </c>
      <c r="C12" s="131"/>
      <c r="D12" s="132">
        <v>3232.8082635299997</v>
      </c>
      <c r="E12" s="132">
        <v>3792.1852814900003</v>
      </c>
      <c r="F12" s="132">
        <v>4028.5623964500001</v>
      </c>
      <c r="G12" s="132">
        <v>4411.6551376899988</v>
      </c>
      <c r="H12" s="132">
        <v>4841.4432264300003</v>
      </c>
      <c r="I12" s="132">
        <v>5260.7375419700002</v>
      </c>
      <c r="J12" s="132">
        <v>5567.4488186199997</v>
      </c>
      <c r="K12" s="132">
        <v>5770.6485454699996</v>
      </c>
      <c r="L12" s="132">
        <v>6483.2865168200005</v>
      </c>
      <c r="M12" s="132">
        <v>6886.2556151399995</v>
      </c>
      <c r="N12" s="132">
        <v>7036.8355297500002</v>
      </c>
      <c r="O12" s="132">
        <v>7269.28674426</v>
      </c>
      <c r="P12" s="132">
        <v>7562.4942825300004</v>
      </c>
      <c r="Q12" s="132">
        <v>7897.3934684999995</v>
      </c>
      <c r="R12" s="132">
        <v>8457.7573218899997</v>
      </c>
      <c r="S12" s="132">
        <v>8774.8500542599995</v>
      </c>
      <c r="T12" s="132">
        <v>9210.0692922200014</v>
      </c>
      <c r="U12" s="132">
        <v>9510.9532012300006</v>
      </c>
      <c r="V12" s="132">
        <v>9823.4190802399989</v>
      </c>
      <c r="W12" s="132">
        <v>9903.5496878800004</v>
      </c>
      <c r="X12" s="132">
        <v>10314.96208152</v>
      </c>
      <c r="Y12" s="132">
        <v>9632.7471809600011</v>
      </c>
      <c r="Z12" s="132">
        <v>8204.8149672500003</v>
      </c>
      <c r="AA12" s="132">
        <v>8175.7852101899998</v>
      </c>
      <c r="AB12" s="132">
        <v>9463.5028162591516</v>
      </c>
      <c r="AC12" s="132">
        <v>9758.7179993406717</v>
      </c>
      <c r="AD12" s="132">
        <v>9871.0066012975949</v>
      </c>
      <c r="AE12" s="132">
        <v>10007.786783164136</v>
      </c>
      <c r="AF12" s="132">
        <v>10013.725906140415</v>
      </c>
      <c r="AG12" s="132">
        <v>9953.1199032087443</v>
      </c>
      <c r="AH12" s="132">
        <v>10119.953833793243</v>
      </c>
      <c r="AI12" s="132">
        <v>9268.2420415476445</v>
      </c>
      <c r="AJ12" s="132">
        <v>9181.546590955435</v>
      </c>
      <c r="AK12" s="132">
        <v>9223.5383883028062</v>
      </c>
      <c r="AL12" s="132">
        <v>9512.5756148030778</v>
      </c>
      <c r="AM12" s="132">
        <v>9884.677684069411</v>
      </c>
      <c r="AN12" s="132">
        <v>10172.795296443814</v>
      </c>
      <c r="AO12" s="132">
        <v>10504.064733624713</v>
      </c>
      <c r="AP12" s="133">
        <f t="shared" si="0"/>
        <v>3.2564248815338287E-2</v>
      </c>
      <c r="AR12" s="124"/>
    </row>
    <row r="13" spans="1:44">
      <c r="A13" s="120" t="s">
        <v>207</v>
      </c>
      <c r="B13" s="120" t="s">
        <v>208</v>
      </c>
      <c r="C13" s="135" t="s">
        <v>95</v>
      </c>
      <c r="D13" s="122" t="s">
        <v>188</v>
      </c>
      <c r="E13" s="122" t="s">
        <v>188</v>
      </c>
      <c r="F13" s="122" t="s">
        <v>188</v>
      </c>
      <c r="G13" s="122" t="s">
        <v>188</v>
      </c>
      <c r="H13" s="122" t="s">
        <v>188</v>
      </c>
      <c r="I13" s="122" t="s">
        <v>188</v>
      </c>
      <c r="J13" s="122" t="s">
        <v>188</v>
      </c>
      <c r="K13" s="122" t="s">
        <v>188</v>
      </c>
      <c r="L13" s="122" t="s">
        <v>188</v>
      </c>
      <c r="M13" s="122" t="s">
        <v>188</v>
      </c>
      <c r="N13" s="122" t="s">
        <v>188</v>
      </c>
      <c r="O13" s="122" t="s">
        <v>188</v>
      </c>
      <c r="P13" s="122" t="s">
        <v>188</v>
      </c>
      <c r="Q13" s="122" t="s">
        <v>188</v>
      </c>
      <c r="R13" s="122" t="s">
        <v>188</v>
      </c>
      <c r="S13" s="122" t="s">
        <v>188</v>
      </c>
      <c r="T13" s="122" t="s">
        <v>188</v>
      </c>
      <c r="U13" s="122" t="s">
        <v>188</v>
      </c>
      <c r="V13" s="122" t="s">
        <v>188</v>
      </c>
      <c r="W13" s="122" t="s">
        <v>188</v>
      </c>
      <c r="X13" s="122" t="s">
        <v>188</v>
      </c>
      <c r="Y13" s="122" t="s">
        <v>188</v>
      </c>
      <c r="Z13" s="122" t="s">
        <v>188</v>
      </c>
      <c r="AA13" s="122" t="s">
        <v>188</v>
      </c>
      <c r="AB13" s="122">
        <v>-9.3463174291505311</v>
      </c>
      <c r="AC13" s="122">
        <v>130.72916597932988</v>
      </c>
      <c r="AD13" s="122">
        <v>20.850761902404223</v>
      </c>
      <c r="AE13" s="122">
        <v>168.74639067586295</v>
      </c>
      <c r="AF13" s="122">
        <v>-96.025828160413056</v>
      </c>
      <c r="AG13" s="122">
        <v>70.627473241253782</v>
      </c>
      <c r="AH13" s="122">
        <v>236.54872485675654</v>
      </c>
      <c r="AI13" s="122">
        <v>-243.65220179764597</v>
      </c>
      <c r="AJ13" s="122">
        <v>326.55740368456645</v>
      </c>
      <c r="AK13" s="122">
        <v>103.83452971719592</v>
      </c>
      <c r="AL13" s="122">
        <v>111.76941964692129</v>
      </c>
      <c r="AM13" s="122">
        <v>-463.96560325940925</v>
      </c>
      <c r="AN13" s="122">
        <v>96.877871386190421</v>
      </c>
      <c r="AO13" s="122">
        <v>185.73860232528935</v>
      </c>
      <c r="AP13" s="123">
        <f t="shared" si="0"/>
        <v>0.91724487406280575</v>
      </c>
      <c r="AR13" s="124"/>
    </row>
    <row r="14" spans="1:44" s="134" customFormat="1" ht="22.5" customHeight="1">
      <c r="A14" s="130" t="s">
        <v>209</v>
      </c>
      <c r="B14" s="130" t="s">
        <v>210</v>
      </c>
      <c r="C14" s="131"/>
      <c r="D14" s="132">
        <v>3232.8082635299997</v>
      </c>
      <c r="E14" s="132">
        <v>3792.1852814900003</v>
      </c>
      <c r="F14" s="132">
        <v>4028.5623964500001</v>
      </c>
      <c r="G14" s="132">
        <v>4411.6551376899988</v>
      </c>
      <c r="H14" s="132">
        <v>4841.4432264300003</v>
      </c>
      <c r="I14" s="132">
        <v>5260.7375419700002</v>
      </c>
      <c r="J14" s="132">
        <v>5567.4488186199997</v>
      </c>
      <c r="K14" s="132">
        <v>5770.6485454699996</v>
      </c>
      <c r="L14" s="132">
        <v>6483.2865168200005</v>
      </c>
      <c r="M14" s="132">
        <v>6886.2556151399995</v>
      </c>
      <c r="N14" s="132">
        <v>7036.8355297500002</v>
      </c>
      <c r="O14" s="132">
        <v>7269.28674426</v>
      </c>
      <c r="P14" s="132">
        <v>7562.4942825300004</v>
      </c>
      <c r="Q14" s="132">
        <v>7897.3934684999995</v>
      </c>
      <c r="R14" s="132">
        <v>8457.7573218899997</v>
      </c>
      <c r="S14" s="132">
        <v>8774.8500542599995</v>
      </c>
      <c r="T14" s="132">
        <v>9210.0692922200014</v>
      </c>
      <c r="U14" s="132">
        <v>9510.9532012300006</v>
      </c>
      <c r="V14" s="132">
        <v>9823.4190802399989</v>
      </c>
      <c r="W14" s="132">
        <v>9903.5496878800004</v>
      </c>
      <c r="X14" s="132">
        <v>11785.96208152</v>
      </c>
      <c r="Y14" s="132">
        <v>8161.7471809600011</v>
      </c>
      <c r="Z14" s="132">
        <v>8204.8149672500003</v>
      </c>
      <c r="AA14" s="132">
        <v>8175.7852101899998</v>
      </c>
      <c r="AB14" s="132">
        <v>9454.1564988300015</v>
      </c>
      <c r="AC14" s="132">
        <v>9889.4471653200017</v>
      </c>
      <c r="AD14" s="132">
        <v>9891.8573631999989</v>
      </c>
      <c r="AE14" s="132">
        <v>10176.53317384</v>
      </c>
      <c r="AF14" s="132">
        <v>9917.7000779800019</v>
      </c>
      <c r="AG14" s="132">
        <v>10023.747376449999</v>
      </c>
      <c r="AH14" s="132">
        <v>10356.50255865</v>
      </c>
      <c r="AI14" s="132">
        <v>9024.5898397499986</v>
      </c>
      <c r="AJ14" s="132">
        <v>9508.1039946400015</v>
      </c>
      <c r="AK14" s="132">
        <v>9327.3729180200007</v>
      </c>
      <c r="AL14" s="132">
        <v>9624.3450344499997</v>
      </c>
      <c r="AM14" s="132">
        <v>9420.7120808100026</v>
      </c>
      <c r="AN14" s="132">
        <v>10269.673167830004</v>
      </c>
      <c r="AO14" s="132">
        <v>10689.803335950002</v>
      </c>
      <c r="AP14" s="133">
        <f t="shared" si="0"/>
        <v>4.0909789557477469E-2</v>
      </c>
      <c r="AR14" s="124"/>
    </row>
    <row r="15" spans="1:44">
      <c r="A15" s="120" t="s">
        <v>169</v>
      </c>
      <c r="B15" s="120" t="s">
        <v>168</v>
      </c>
      <c r="C15" s="121" t="s">
        <v>167</v>
      </c>
      <c r="D15" s="122">
        <v>3182.14749962</v>
      </c>
      <c r="E15" s="122">
        <v>3441.0856669999998</v>
      </c>
      <c r="F15" s="122">
        <v>3612.4582879900008</v>
      </c>
      <c r="G15" s="122">
        <v>3992.65250616</v>
      </c>
      <c r="H15" s="122">
        <v>4452.2115933999994</v>
      </c>
      <c r="I15" s="122">
        <v>5065.9589540500001</v>
      </c>
      <c r="J15" s="122">
        <v>5795.6042544800002</v>
      </c>
      <c r="K15" s="122">
        <v>6178.7877913899993</v>
      </c>
      <c r="L15" s="122">
        <v>6570.6373374199993</v>
      </c>
      <c r="M15" s="122">
        <v>7010.9819480099995</v>
      </c>
      <c r="N15" s="122">
        <v>7390.6742268199996</v>
      </c>
      <c r="O15" s="122">
        <v>7713.0570574199992</v>
      </c>
      <c r="P15" s="122">
        <v>8064.5823074600012</v>
      </c>
      <c r="Q15" s="122">
        <v>8393.4841805299984</v>
      </c>
      <c r="R15" s="122">
        <v>9103.9623047200002</v>
      </c>
      <c r="S15" s="122">
        <v>9582.7105735599998</v>
      </c>
      <c r="T15" s="122">
        <v>10294.990771869998</v>
      </c>
      <c r="U15" s="122">
        <v>10586.300386259998</v>
      </c>
      <c r="V15" s="122">
        <v>11057.862996699998</v>
      </c>
      <c r="W15" s="122">
        <v>10837.901837289997</v>
      </c>
      <c r="X15" s="122">
        <v>11136.13622169</v>
      </c>
      <c r="Y15" s="122">
        <v>8641.9471173500006</v>
      </c>
      <c r="Z15" s="122">
        <v>8560.2298995499987</v>
      </c>
      <c r="AA15" s="122">
        <v>8449.5759886199994</v>
      </c>
      <c r="AB15" s="122">
        <v>8528.8117391699998</v>
      </c>
      <c r="AC15" s="122">
        <v>8340.9802780499995</v>
      </c>
      <c r="AD15" s="122">
        <v>8354.325350930003</v>
      </c>
      <c r="AE15" s="122">
        <v>8301.0261438100006</v>
      </c>
      <c r="AF15" s="122">
        <v>8358.02960523</v>
      </c>
      <c r="AG15" s="122">
        <v>8388.44496635</v>
      </c>
      <c r="AH15" s="122">
        <v>8418.3440025799991</v>
      </c>
      <c r="AI15" s="122">
        <v>8514.0160335</v>
      </c>
      <c r="AJ15" s="122">
        <v>8698.4652738799996</v>
      </c>
      <c r="AK15" s="122">
        <v>8819.97762238</v>
      </c>
      <c r="AL15" s="122">
        <v>9018.9438967000006</v>
      </c>
      <c r="AM15" s="122">
        <v>8905.9340097799995</v>
      </c>
      <c r="AN15" s="122">
        <v>9215.9784336299999</v>
      </c>
      <c r="AO15" s="122">
        <v>9426.8219950899984</v>
      </c>
      <c r="AP15" s="123">
        <f t="shared" si="0"/>
        <v>2.2878044146740821E-2</v>
      </c>
      <c r="AR15" s="124"/>
    </row>
    <row r="16" spans="1:44">
      <c r="A16" s="120" t="s">
        <v>166</v>
      </c>
      <c r="B16" s="120" t="s">
        <v>165</v>
      </c>
      <c r="C16" s="121"/>
      <c r="D16" s="122">
        <v>101.36392825000001</v>
      </c>
      <c r="E16" s="122">
        <v>103.74257204000001</v>
      </c>
      <c r="F16" s="122">
        <v>115.82511024</v>
      </c>
      <c r="G16" s="122">
        <v>127.33333934000001</v>
      </c>
      <c r="H16" s="122">
        <v>161.87497077</v>
      </c>
      <c r="I16" s="122">
        <v>184.63796509999997</v>
      </c>
      <c r="J16" s="122">
        <v>184.18132951999996</v>
      </c>
      <c r="K16" s="122">
        <v>184.69679926000003</v>
      </c>
      <c r="L16" s="122">
        <v>199.75143409999998</v>
      </c>
      <c r="M16" s="122">
        <v>228.57919371999998</v>
      </c>
      <c r="N16" s="122">
        <v>167.47388516000001</v>
      </c>
      <c r="O16" s="122">
        <v>224.64953320999996</v>
      </c>
      <c r="P16" s="122">
        <v>235.83227849000002</v>
      </c>
      <c r="Q16" s="122">
        <v>234.16259851000001</v>
      </c>
      <c r="R16" s="122">
        <v>256.60733275000001</v>
      </c>
      <c r="S16" s="122">
        <v>272.25649227000002</v>
      </c>
      <c r="T16" s="122">
        <v>292.61898137000003</v>
      </c>
      <c r="U16" s="122">
        <v>408.90980397999999</v>
      </c>
      <c r="V16" s="122">
        <v>381.22337198000002</v>
      </c>
      <c r="W16" s="122">
        <v>401.01517053999999</v>
      </c>
      <c r="X16" s="122">
        <v>455.73065178000002</v>
      </c>
      <c r="Y16" s="122">
        <v>537.52220259000001</v>
      </c>
      <c r="Z16" s="122">
        <v>574.38404361000005</v>
      </c>
      <c r="AA16" s="122">
        <v>608.89808225000002</v>
      </c>
      <c r="AB16" s="122">
        <v>629.10330735000002</v>
      </c>
      <c r="AC16" s="122">
        <v>654.69394554000007</v>
      </c>
      <c r="AD16" s="122">
        <v>664.3068480899999</v>
      </c>
      <c r="AE16" s="122">
        <v>677.86508198000001</v>
      </c>
      <c r="AF16" s="122">
        <v>689.19199502000004</v>
      </c>
      <c r="AG16" s="122">
        <v>689.81960058999994</v>
      </c>
      <c r="AH16" s="122">
        <v>702.06671355000003</v>
      </c>
      <c r="AI16" s="122">
        <v>695.9652958800001</v>
      </c>
      <c r="AJ16" s="122">
        <v>734.10356309000008</v>
      </c>
      <c r="AK16" s="122">
        <v>723.09354936</v>
      </c>
      <c r="AL16" s="122">
        <v>761.27871240000002</v>
      </c>
      <c r="AM16" s="122">
        <v>756.80556748000004</v>
      </c>
      <c r="AN16" s="122">
        <v>796.71395224000003</v>
      </c>
      <c r="AO16" s="122">
        <v>812.21884649999993</v>
      </c>
      <c r="AP16" s="123">
        <f t="shared" si="0"/>
        <v>1.9461055271351953E-2</v>
      </c>
      <c r="AR16" s="124"/>
    </row>
    <row r="17" spans="1:44">
      <c r="A17" s="120" t="s">
        <v>164</v>
      </c>
      <c r="B17" s="120" t="s">
        <v>163</v>
      </c>
      <c r="C17" s="121"/>
      <c r="D17" s="122">
        <v>32.076452100000004</v>
      </c>
      <c r="E17" s="122">
        <v>28.781061399999999</v>
      </c>
      <c r="F17" s="122">
        <v>21.797416500000001</v>
      </c>
      <c r="G17" s="122">
        <v>13.20358485</v>
      </c>
      <c r="H17" s="122">
        <v>4.5964239500000001</v>
      </c>
      <c r="I17" s="122">
        <v>-1.1034587499999999</v>
      </c>
      <c r="J17" s="122">
        <v>7.5181924499999999</v>
      </c>
      <c r="K17" s="122">
        <v>32.487851999999997</v>
      </c>
      <c r="L17" s="122">
        <v>55.796504499999998</v>
      </c>
      <c r="M17" s="122">
        <v>73.591085449999994</v>
      </c>
      <c r="N17" s="122">
        <v>93.834985399999994</v>
      </c>
      <c r="O17" s="122">
        <v>27.335483550000003</v>
      </c>
      <c r="P17" s="122">
        <v>61.223238949999995</v>
      </c>
      <c r="Q17" s="122">
        <v>90.235029949999998</v>
      </c>
      <c r="R17" s="122">
        <v>104.706525</v>
      </c>
      <c r="S17" s="122">
        <v>109.37229195</v>
      </c>
      <c r="T17" s="122">
        <v>70.324514149999999</v>
      </c>
      <c r="U17" s="122">
        <v>101.28977960000002</v>
      </c>
      <c r="V17" s="122">
        <v>122.17947294999999</v>
      </c>
      <c r="W17" s="122">
        <v>220.99845124999999</v>
      </c>
      <c r="X17" s="122">
        <v>312.854377</v>
      </c>
      <c r="Y17" s="122">
        <v>344.60671519999994</v>
      </c>
      <c r="Z17" s="122">
        <v>196.28492180000001</v>
      </c>
      <c r="AA17" s="122">
        <v>161.82889180000004</v>
      </c>
      <c r="AB17" s="122">
        <v>298.87659012</v>
      </c>
      <c r="AC17" s="122">
        <v>298.87659012</v>
      </c>
      <c r="AD17" s="122">
        <v>287.03136588000001</v>
      </c>
      <c r="AE17" s="122">
        <v>275.30748983999996</v>
      </c>
      <c r="AF17" s="122">
        <v>256.86080063999998</v>
      </c>
      <c r="AG17" s="122">
        <v>122.2942236</v>
      </c>
      <c r="AH17" s="122">
        <v>114.06233759999999</v>
      </c>
      <c r="AI17" s="122">
        <v>51.421021320000001</v>
      </c>
      <c r="AJ17" s="122">
        <v>51.421021320000001</v>
      </c>
      <c r="AK17" s="122">
        <v>51.421021320000001</v>
      </c>
      <c r="AL17" s="122">
        <v>51.421021320000001</v>
      </c>
      <c r="AM17" s="122">
        <v>51.421021320000001</v>
      </c>
      <c r="AN17" s="122">
        <v>51.421021320000001</v>
      </c>
      <c r="AO17" s="122">
        <v>215.96828952000001</v>
      </c>
      <c r="AP17" s="123">
        <f t="shared" si="0"/>
        <v>3.1999999995332651</v>
      </c>
      <c r="AR17" s="124"/>
    </row>
    <row r="18" spans="1:44" s="134" customFormat="1" ht="22.5" customHeight="1">
      <c r="A18" s="130" t="s">
        <v>211</v>
      </c>
      <c r="B18" s="130" t="s">
        <v>212</v>
      </c>
      <c r="C18" s="131"/>
      <c r="D18" s="132">
        <v>3315.5878799699999</v>
      </c>
      <c r="E18" s="132">
        <v>3573.60930044</v>
      </c>
      <c r="F18" s="132">
        <v>3750.0808147300008</v>
      </c>
      <c r="G18" s="132">
        <v>4133.1894303500003</v>
      </c>
      <c r="H18" s="132">
        <v>4618.6829881199992</v>
      </c>
      <c r="I18" s="132">
        <v>5249.4934604</v>
      </c>
      <c r="J18" s="132">
        <v>5987.3037764500004</v>
      </c>
      <c r="K18" s="132">
        <v>6395.9724426499997</v>
      </c>
      <c r="L18" s="132">
        <v>6826.185276019999</v>
      </c>
      <c r="M18" s="132">
        <v>7313.1522271799995</v>
      </c>
      <c r="N18" s="132">
        <v>7651.983097379999</v>
      </c>
      <c r="O18" s="132">
        <v>7965.0420741799999</v>
      </c>
      <c r="P18" s="132">
        <v>8361.6378249000009</v>
      </c>
      <c r="Q18" s="132">
        <v>8717.8818089899978</v>
      </c>
      <c r="R18" s="132">
        <v>9465.2761624699997</v>
      </c>
      <c r="S18" s="132">
        <v>9964.3393577799998</v>
      </c>
      <c r="T18" s="132">
        <v>10657.934267389997</v>
      </c>
      <c r="U18" s="132">
        <v>11096.499969839997</v>
      </c>
      <c r="V18" s="132">
        <v>11561.265841629998</v>
      </c>
      <c r="W18" s="132">
        <v>11459.915459079997</v>
      </c>
      <c r="X18" s="132">
        <v>13866.72125047</v>
      </c>
      <c r="Y18" s="132">
        <v>9524.0760351400004</v>
      </c>
      <c r="Z18" s="132">
        <v>9330.8988649599978</v>
      </c>
      <c r="AA18" s="132">
        <v>9220.302962669999</v>
      </c>
      <c r="AB18" s="132">
        <v>9456.7916366400004</v>
      </c>
      <c r="AC18" s="132">
        <v>9294.5508137100005</v>
      </c>
      <c r="AD18" s="132">
        <v>9305.6635649000036</v>
      </c>
      <c r="AE18" s="132">
        <v>9254.1987156300002</v>
      </c>
      <c r="AF18" s="132">
        <v>9304.0824008900017</v>
      </c>
      <c r="AG18" s="132">
        <v>9200.5587905400007</v>
      </c>
      <c r="AH18" s="132">
        <v>9234.4730537300002</v>
      </c>
      <c r="AI18" s="132">
        <v>9261.4023507000002</v>
      </c>
      <c r="AJ18" s="132">
        <v>9483.9898582900005</v>
      </c>
      <c r="AK18" s="132">
        <v>9594.4921930600012</v>
      </c>
      <c r="AL18" s="132">
        <v>9831.6436304200015</v>
      </c>
      <c r="AM18" s="132">
        <v>9714.1605985799997</v>
      </c>
      <c r="AN18" s="132">
        <v>10064.11340719</v>
      </c>
      <c r="AO18" s="132">
        <v>10455.009131109999</v>
      </c>
      <c r="AP18" s="133">
        <f t="shared" si="0"/>
        <v>3.8840552376996809E-2</v>
      </c>
      <c r="AR18" s="124"/>
    </row>
    <row r="19" spans="1:44" s="134" customFormat="1" ht="22.5" customHeight="1">
      <c r="A19" s="130" t="s">
        <v>213</v>
      </c>
      <c r="B19" s="130" t="s">
        <v>214</v>
      </c>
      <c r="C19" s="131" t="s">
        <v>104</v>
      </c>
      <c r="D19" s="132">
        <v>-82.779616440000154</v>
      </c>
      <c r="E19" s="132">
        <v>218.57598105000034</v>
      </c>
      <c r="F19" s="132">
        <v>278.48158171999921</v>
      </c>
      <c r="G19" s="132">
        <v>278.46570733999852</v>
      </c>
      <c r="H19" s="132">
        <v>222.76023831000111</v>
      </c>
      <c r="I19" s="132">
        <v>11.244081570000162</v>
      </c>
      <c r="J19" s="132">
        <v>-419.85495783000079</v>
      </c>
      <c r="K19" s="132">
        <v>-625.32389718000013</v>
      </c>
      <c r="L19" s="132">
        <v>-342.89875919999849</v>
      </c>
      <c r="M19" s="132">
        <v>-426.89661204000004</v>
      </c>
      <c r="N19" s="132">
        <v>-615.14756762999878</v>
      </c>
      <c r="O19" s="132">
        <v>-695.75532991999989</v>
      </c>
      <c r="P19" s="132">
        <v>-799.14354237000043</v>
      </c>
      <c r="Q19" s="132">
        <v>-820.48834048999834</v>
      </c>
      <c r="R19" s="132">
        <v>-1007.51884058</v>
      </c>
      <c r="S19" s="132">
        <v>-1189.4893035200002</v>
      </c>
      <c r="T19" s="132">
        <v>-1447.8649751699959</v>
      </c>
      <c r="U19" s="132">
        <v>-1585.5467686099964</v>
      </c>
      <c r="V19" s="132">
        <v>-1737.8467613899993</v>
      </c>
      <c r="W19" s="132">
        <v>-1556.3657711999967</v>
      </c>
      <c r="X19" s="132">
        <v>-3551.7591689500005</v>
      </c>
      <c r="Y19" s="132">
        <v>-1362.3288541799993</v>
      </c>
      <c r="Z19" s="132">
        <v>-1126.0838977099975</v>
      </c>
      <c r="AA19" s="132">
        <v>-1044.5177524799992</v>
      </c>
      <c r="AB19" s="132">
        <v>-23.287192879999566</v>
      </c>
      <c r="AC19" s="132">
        <v>394.2846151900012</v>
      </c>
      <c r="AD19" s="132">
        <v>508.71021293999547</v>
      </c>
      <c r="AE19" s="132">
        <v>684.53472605999923</v>
      </c>
      <c r="AF19" s="132">
        <v>645.09768973000064</v>
      </c>
      <c r="AG19" s="132">
        <v>692.13530411999818</v>
      </c>
      <c r="AH19" s="132">
        <v>796.53581556999961</v>
      </c>
      <c r="AI19" s="132">
        <v>-65.216983940001228</v>
      </c>
      <c r="AJ19" s="132">
        <v>-382.9074770999996</v>
      </c>
      <c r="AK19" s="132">
        <v>-431.17661829999997</v>
      </c>
      <c r="AL19" s="132">
        <v>-365.62508060000255</v>
      </c>
      <c r="AM19" s="132">
        <v>121.58680514000298</v>
      </c>
      <c r="AN19" s="132">
        <v>49.587028530004318</v>
      </c>
      <c r="AO19" s="132">
        <v>-19.133910499997</v>
      </c>
      <c r="AP19" s="133">
        <f t="shared" si="0"/>
        <v>-1.3858652366801809</v>
      </c>
      <c r="AR19" s="124"/>
    </row>
    <row r="20" spans="1:44" s="134" customFormat="1" ht="22.5" customHeight="1">
      <c r="A20" s="130" t="s">
        <v>215</v>
      </c>
      <c r="B20" s="130" t="s">
        <v>216</v>
      </c>
      <c r="C20" s="131"/>
      <c r="D20" s="132">
        <v>-82.779616440000154</v>
      </c>
      <c r="E20" s="132">
        <v>218.57598105000034</v>
      </c>
      <c r="F20" s="132">
        <v>278.48158171999921</v>
      </c>
      <c r="G20" s="132">
        <v>278.46570733999852</v>
      </c>
      <c r="H20" s="132">
        <v>222.76023831000111</v>
      </c>
      <c r="I20" s="132">
        <v>11.244081570000162</v>
      </c>
      <c r="J20" s="132">
        <v>-419.85495783000079</v>
      </c>
      <c r="K20" s="132">
        <v>-625.32389718000013</v>
      </c>
      <c r="L20" s="132">
        <v>-342.89875919999849</v>
      </c>
      <c r="M20" s="132">
        <v>-426.89661204000004</v>
      </c>
      <c r="N20" s="132">
        <v>-615.14756762999878</v>
      </c>
      <c r="O20" s="132">
        <v>-695.75532991999989</v>
      </c>
      <c r="P20" s="132">
        <v>-799.14354237000043</v>
      </c>
      <c r="Q20" s="132">
        <v>-820.48834048999834</v>
      </c>
      <c r="R20" s="132">
        <v>-1007.51884058</v>
      </c>
      <c r="S20" s="132">
        <v>-1189.4893035200002</v>
      </c>
      <c r="T20" s="132">
        <v>-1447.8649751699959</v>
      </c>
      <c r="U20" s="132">
        <v>-1585.5467686099964</v>
      </c>
      <c r="V20" s="132">
        <v>-1737.8467613899993</v>
      </c>
      <c r="W20" s="132">
        <v>-1556.3657711999967</v>
      </c>
      <c r="X20" s="132">
        <v>-1589.7591689500005</v>
      </c>
      <c r="Y20" s="132">
        <v>-1459.5570021799995</v>
      </c>
      <c r="Z20" s="132">
        <v>-1411.6136012599982</v>
      </c>
      <c r="AA20" s="132">
        <v>-1121.2495654799995</v>
      </c>
      <c r="AB20" s="132">
        <v>-24.799155830849486</v>
      </c>
      <c r="AC20" s="132">
        <v>464.16718563067116</v>
      </c>
      <c r="AD20" s="132">
        <v>565.34303639759128</v>
      </c>
      <c r="AE20" s="132">
        <v>753.58806753413592</v>
      </c>
      <c r="AF20" s="132">
        <v>709.643505250413</v>
      </c>
      <c r="AG20" s="132">
        <v>752.56111266874359</v>
      </c>
      <c r="AH20" s="132">
        <v>885.48078006324249</v>
      </c>
      <c r="AI20" s="132">
        <v>6.8396908476443059</v>
      </c>
      <c r="AJ20" s="132">
        <v>-302.44326733456546</v>
      </c>
      <c r="AK20" s="132">
        <v>-370.95380475719503</v>
      </c>
      <c r="AL20" s="132">
        <v>-319.06801561692373</v>
      </c>
      <c r="AM20" s="132">
        <v>170.51708548941133</v>
      </c>
      <c r="AN20" s="132">
        <v>108.68188925381401</v>
      </c>
      <c r="AO20" s="132">
        <v>49.055602514714337</v>
      </c>
      <c r="AP20" s="133">
        <f t="shared" si="0"/>
        <v>-0.54863130507281999</v>
      </c>
      <c r="AR20" s="124"/>
    </row>
    <row r="21" spans="1:44" s="134" customFormat="1" ht="22.5" customHeight="1">
      <c r="A21" s="130" t="s">
        <v>217</v>
      </c>
      <c r="B21" s="130" t="s">
        <v>218</v>
      </c>
      <c r="C21" s="131"/>
      <c r="D21" s="132">
        <v>-82.779616439999998</v>
      </c>
      <c r="E21" s="132">
        <v>218.57598105</v>
      </c>
      <c r="F21" s="132">
        <v>278.48158172000001</v>
      </c>
      <c r="G21" s="132">
        <v>278.46570733999999</v>
      </c>
      <c r="H21" s="132">
        <v>222.76023831000001</v>
      </c>
      <c r="I21" s="132">
        <v>11.244081570000001</v>
      </c>
      <c r="J21" s="132">
        <v>-419.85495782999999</v>
      </c>
      <c r="K21" s="132">
        <v>-625.32389718000002</v>
      </c>
      <c r="L21" s="132">
        <v>-342.89875919999997</v>
      </c>
      <c r="M21" s="132">
        <v>-426.89661203999998</v>
      </c>
      <c r="N21" s="132">
        <v>-615.14756763000003</v>
      </c>
      <c r="O21" s="132">
        <v>-695.75532992000001</v>
      </c>
      <c r="P21" s="132">
        <v>-799.14354236999998</v>
      </c>
      <c r="Q21" s="132">
        <v>-820.48834049000004</v>
      </c>
      <c r="R21" s="132">
        <v>-1007.51884058</v>
      </c>
      <c r="S21" s="132">
        <v>-1189.48930352</v>
      </c>
      <c r="T21" s="132">
        <v>-1447.86497517</v>
      </c>
      <c r="U21" s="132">
        <v>-1585.5467686100001</v>
      </c>
      <c r="V21" s="132">
        <v>-1737.84676139</v>
      </c>
      <c r="W21" s="132">
        <v>-1556.3657711999999</v>
      </c>
      <c r="X21" s="132">
        <v>-2080.75916895</v>
      </c>
      <c r="Y21" s="132">
        <v>-1362.32885418</v>
      </c>
      <c r="Z21" s="132">
        <v>-1126.08389771</v>
      </c>
      <c r="AA21" s="132">
        <v>-1044.5177524799999</v>
      </c>
      <c r="AB21" s="132">
        <v>-2.6351378099999998</v>
      </c>
      <c r="AC21" s="132">
        <v>594.89635161000001</v>
      </c>
      <c r="AD21" s="132">
        <v>586.19379830000003</v>
      </c>
      <c r="AE21" s="132">
        <v>922.33445820999998</v>
      </c>
      <c r="AF21" s="132">
        <v>613.61767709000003</v>
      </c>
      <c r="AG21" s="132">
        <v>823.18858591000003</v>
      </c>
      <c r="AH21" s="132">
        <v>1122.0295049199999</v>
      </c>
      <c r="AI21" s="132">
        <v>-236.81251094999999</v>
      </c>
      <c r="AJ21" s="132">
        <v>24.114136349999999</v>
      </c>
      <c r="AK21" s="132">
        <v>-267.11927503999999</v>
      </c>
      <c r="AL21" s="132">
        <v>-207.29859597000001</v>
      </c>
      <c r="AM21" s="132">
        <v>-293.44851777000002</v>
      </c>
      <c r="AN21" s="132">
        <v>205.55976064000001</v>
      </c>
      <c r="AO21" s="132">
        <v>234.79420483999999</v>
      </c>
      <c r="AP21" s="133">
        <f t="shared" si="0"/>
        <v>0.14221871104042935</v>
      </c>
      <c r="AR21" s="124"/>
    </row>
    <row r="22" spans="1:44" s="134" customFormat="1" ht="22.5" customHeight="1">
      <c r="A22" s="130" t="s">
        <v>73</v>
      </c>
      <c r="B22" s="130" t="s">
        <v>162</v>
      </c>
      <c r="C22" s="131"/>
      <c r="D22" s="132" t="s">
        <v>188</v>
      </c>
      <c r="E22" s="132" t="s">
        <v>188</v>
      </c>
      <c r="F22" s="132" t="s">
        <v>188</v>
      </c>
      <c r="G22" s="132" t="s">
        <v>188</v>
      </c>
      <c r="H22" s="132" t="s">
        <v>188</v>
      </c>
      <c r="I22" s="132" t="s">
        <v>188</v>
      </c>
      <c r="J22" s="132" t="s">
        <v>188</v>
      </c>
      <c r="K22" s="132" t="s">
        <v>188</v>
      </c>
      <c r="L22" s="132" t="s">
        <v>188</v>
      </c>
      <c r="M22" s="132" t="s">
        <v>188</v>
      </c>
      <c r="N22" s="132" t="s">
        <v>188</v>
      </c>
      <c r="O22" s="132" t="s">
        <v>188</v>
      </c>
      <c r="P22" s="132" t="s">
        <v>188</v>
      </c>
      <c r="Q22" s="132" t="s">
        <v>188</v>
      </c>
      <c r="R22" s="132" t="s">
        <v>188</v>
      </c>
      <c r="S22" s="132" t="s">
        <v>188</v>
      </c>
      <c r="T22" s="132" t="s">
        <v>188</v>
      </c>
      <c r="U22" s="132" t="s">
        <v>188</v>
      </c>
      <c r="V22" s="132" t="s">
        <v>188</v>
      </c>
      <c r="W22" s="132" t="s">
        <v>188</v>
      </c>
      <c r="X22" s="132" t="s">
        <v>188</v>
      </c>
      <c r="Y22" s="132" t="s">
        <v>188</v>
      </c>
      <c r="Z22" s="132" t="s">
        <v>188</v>
      </c>
      <c r="AA22" s="132" t="s">
        <v>188</v>
      </c>
      <c r="AB22" s="132">
        <v>4997.3648621900002</v>
      </c>
      <c r="AC22" s="132">
        <v>5000.0000000000018</v>
      </c>
      <c r="AD22" s="132">
        <v>5000.0000000000009</v>
      </c>
      <c r="AE22" s="132">
        <v>5000.0000000000009</v>
      </c>
      <c r="AF22" s="132">
        <v>5000.0000000000009</v>
      </c>
      <c r="AG22" s="132">
        <v>5000.0000000000009</v>
      </c>
      <c r="AH22" s="132">
        <v>5000.0000000000018</v>
      </c>
      <c r="AI22" s="132">
        <v>4763.1874890500021</v>
      </c>
      <c r="AJ22" s="132">
        <v>4787.3016254000022</v>
      </c>
      <c r="AK22" s="132">
        <v>4520.1823503600026</v>
      </c>
      <c r="AL22" s="132">
        <v>4312.8837543900027</v>
      </c>
      <c r="AM22" s="132">
        <v>4019.4352366200028</v>
      </c>
      <c r="AN22" s="132">
        <v>4224.9949972600025</v>
      </c>
      <c r="AO22" s="132">
        <v>4459.7892021000025</v>
      </c>
      <c r="AP22" s="133">
        <f t="shared" si="0"/>
        <v>5.5572658664038412E-2</v>
      </c>
      <c r="AR22" s="124"/>
    </row>
    <row r="23" spans="1:44" s="134" customFormat="1" ht="22.5" customHeight="1">
      <c r="A23" s="130" t="s">
        <v>186</v>
      </c>
      <c r="B23" s="130" t="s">
        <v>187</v>
      </c>
      <c r="C23" s="131" t="s">
        <v>96</v>
      </c>
      <c r="D23" s="132" t="s">
        <v>188</v>
      </c>
      <c r="E23" s="132" t="s">
        <v>188</v>
      </c>
      <c r="F23" s="132" t="s">
        <v>188</v>
      </c>
      <c r="G23" s="132" t="s">
        <v>188</v>
      </c>
      <c r="H23" s="132" t="s">
        <v>188</v>
      </c>
      <c r="I23" s="132" t="s">
        <v>188</v>
      </c>
      <c r="J23" s="132" t="s">
        <v>188</v>
      </c>
      <c r="K23" s="132" t="s">
        <v>188</v>
      </c>
      <c r="L23" s="132" t="s">
        <v>188</v>
      </c>
      <c r="M23" s="132" t="s">
        <v>188</v>
      </c>
      <c r="N23" s="132" t="s">
        <v>188</v>
      </c>
      <c r="O23" s="132" t="s">
        <v>188</v>
      </c>
      <c r="P23" s="132" t="s">
        <v>188</v>
      </c>
      <c r="Q23" s="132" t="s">
        <v>188</v>
      </c>
      <c r="R23" s="132" t="s">
        <v>188</v>
      </c>
      <c r="S23" s="132" t="s">
        <v>188</v>
      </c>
      <c r="T23" s="132" t="s">
        <v>188</v>
      </c>
      <c r="U23" s="132" t="s">
        <v>188</v>
      </c>
      <c r="V23" s="132" t="s">
        <v>188</v>
      </c>
      <c r="W23" s="132" t="s">
        <v>188</v>
      </c>
      <c r="X23" s="132" t="s">
        <v>188</v>
      </c>
      <c r="Y23" s="132" t="s">
        <v>188</v>
      </c>
      <c r="Z23" s="132" t="s">
        <v>188</v>
      </c>
      <c r="AA23" s="132" t="s">
        <v>188</v>
      </c>
      <c r="AB23" s="132" t="s">
        <v>188</v>
      </c>
      <c r="AC23" s="132" t="s">
        <v>188</v>
      </c>
      <c r="AD23" s="132" t="s">
        <v>188</v>
      </c>
      <c r="AE23" s="132" t="s">
        <v>188</v>
      </c>
      <c r="AF23" s="132" t="s">
        <v>188</v>
      </c>
      <c r="AG23" s="132" t="s">
        <v>188</v>
      </c>
      <c r="AH23" s="132" t="s">
        <v>188</v>
      </c>
      <c r="AI23" s="132" t="s">
        <v>188</v>
      </c>
      <c r="AJ23" s="132" t="s">
        <v>188</v>
      </c>
      <c r="AK23" s="132" t="s">
        <v>188</v>
      </c>
      <c r="AL23" s="132" t="s">
        <v>188</v>
      </c>
      <c r="AM23" s="132" t="s">
        <v>188</v>
      </c>
      <c r="AN23" s="132" t="s">
        <v>188</v>
      </c>
      <c r="AO23" s="132">
        <v>3807.5543275</v>
      </c>
      <c r="AP23" s="133" t="str">
        <f>IF(AN23="–","–",(AO23-AN23)/ABS(AN23))</f>
        <v>–</v>
      </c>
      <c r="AR23" s="124"/>
    </row>
    <row r="24" spans="1:44" s="134" customFormat="1" ht="22.5" customHeight="1">
      <c r="A24" s="130" t="s">
        <v>161</v>
      </c>
      <c r="B24" s="130" t="s">
        <v>160</v>
      </c>
      <c r="C24" s="131"/>
      <c r="D24" s="132">
        <v>-769.52599336000003</v>
      </c>
      <c r="E24" s="132">
        <v>-550.95001231000003</v>
      </c>
      <c r="F24" s="132">
        <v>-272.46843059000003</v>
      </c>
      <c r="G24" s="132">
        <v>5.9972767500000002</v>
      </c>
      <c r="H24" s="132">
        <v>228.75751506</v>
      </c>
      <c r="I24" s="132">
        <v>240.00159662999999</v>
      </c>
      <c r="J24" s="132">
        <v>-179.85336119999999</v>
      </c>
      <c r="K24" s="132">
        <v>-805.17725838000001</v>
      </c>
      <c r="L24" s="132">
        <v>-1148.0760175800001</v>
      </c>
      <c r="M24" s="132">
        <v>-1574.9726296199999</v>
      </c>
      <c r="N24" s="132">
        <v>-2190.1201972499998</v>
      </c>
      <c r="O24" s="132">
        <v>-685.87552717000005</v>
      </c>
      <c r="P24" s="132">
        <v>-1485.0190695399999</v>
      </c>
      <c r="Q24" s="132">
        <v>-2305.5074100299998</v>
      </c>
      <c r="R24" s="132">
        <v>-3313.0262506099998</v>
      </c>
      <c r="S24" s="132">
        <v>-4502.5155541300001</v>
      </c>
      <c r="T24" s="132">
        <v>-4450.3805292999996</v>
      </c>
      <c r="U24" s="132">
        <v>-6035.9272979099997</v>
      </c>
      <c r="V24" s="132">
        <v>-7773.7740592999999</v>
      </c>
      <c r="W24" s="132">
        <v>-9330.1398305000002</v>
      </c>
      <c r="X24" s="132">
        <v>-11410.898999450001</v>
      </c>
      <c r="Y24" s="132">
        <v>-12773.22785363</v>
      </c>
      <c r="Z24" s="132">
        <v>-13899.311751339999</v>
      </c>
      <c r="AA24" s="132">
        <v>-14943.829503819999</v>
      </c>
      <c r="AB24" s="132">
        <v>-14943.829503819999</v>
      </c>
      <c r="AC24" s="132">
        <v>-14351.568290020001</v>
      </c>
      <c r="AD24" s="132">
        <v>-13765.37449172</v>
      </c>
      <c r="AE24" s="132">
        <v>-12843.04003351</v>
      </c>
      <c r="AF24" s="132">
        <v>-12229.42235642</v>
      </c>
      <c r="AG24" s="132">
        <v>-11406.23377051</v>
      </c>
      <c r="AH24" s="132">
        <v>-10284.20426559</v>
      </c>
      <c r="AI24" s="132">
        <v>-10284.20426559</v>
      </c>
      <c r="AJ24" s="132">
        <v>-10284.20426559</v>
      </c>
      <c r="AK24" s="132">
        <v>-10284.20426559</v>
      </c>
      <c r="AL24" s="132">
        <v>-10284.20426559</v>
      </c>
      <c r="AM24" s="132">
        <v>-10284.20426559</v>
      </c>
      <c r="AN24" s="132">
        <v>-10284.20426559</v>
      </c>
      <c r="AO24" s="132">
        <v>-10284.20426559</v>
      </c>
      <c r="AP24" s="133">
        <f>IF(AO24="–","–",(AO24-AN24)/ABS(AN24))</f>
        <v>0</v>
      </c>
      <c r="AR24" s="124"/>
    </row>
    <row r="25" spans="1:44" ht="15" thickBot="1">
      <c r="A25" s="136" t="s">
        <v>219</v>
      </c>
      <c r="B25" s="136" t="s">
        <v>220</v>
      </c>
      <c r="C25" s="137"/>
      <c r="D25" s="25">
        <v>0.50000000030612968</v>
      </c>
      <c r="E25" s="25">
        <v>0.49999999965860853</v>
      </c>
      <c r="F25" s="25">
        <v>0.49999999990266863</v>
      </c>
      <c r="G25" s="25">
        <v>0.50000000092543539</v>
      </c>
      <c r="H25" s="25">
        <v>0.5000000002035212</v>
      </c>
      <c r="I25" s="25">
        <v>0.50010510210254799</v>
      </c>
      <c r="J25" s="25">
        <v>0.48124999976340566</v>
      </c>
      <c r="K25" s="25">
        <v>0.48124999999604245</v>
      </c>
      <c r="L25" s="25">
        <v>0.48125000013409769</v>
      </c>
      <c r="M25" s="25">
        <v>0.50000000005606338</v>
      </c>
      <c r="N25" s="25">
        <v>0.50000000004051237</v>
      </c>
      <c r="O25" s="25">
        <v>0.49999999998870065</v>
      </c>
      <c r="P25" s="25">
        <v>0.50002521569989222</v>
      </c>
      <c r="Q25" s="25">
        <v>0.49999999971380676</v>
      </c>
      <c r="R25" s="25">
        <v>0.49999999997517242</v>
      </c>
      <c r="S25" s="25">
        <v>0.50000000001103939</v>
      </c>
      <c r="T25" s="25">
        <v>0.4999999999347905</v>
      </c>
      <c r="U25" s="25">
        <v>0.50000000000720968</v>
      </c>
      <c r="V25" s="25">
        <v>0.4999999998430103</v>
      </c>
      <c r="W25" s="25">
        <v>0.50000000056370408</v>
      </c>
      <c r="X25" s="25">
        <v>0.42925508600659651</v>
      </c>
      <c r="Y25" s="25">
        <v>0.37699999986898675</v>
      </c>
      <c r="Z25" s="25">
        <v>0.37699999999036332</v>
      </c>
      <c r="AA25" s="25">
        <v>0.3770000000079618</v>
      </c>
      <c r="AB25" s="25">
        <v>0.48715030376801499</v>
      </c>
      <c r="AC25" s="25">
        <v>0.51431072974917724</v>
      </c>
      <c r="AD25" s="25">
        <v>0.51623628684147704</v>
      </c>
      <c r="AE25" s="25">
        <v>0.52591064143889799</v>
      </c>
      <c r="AF25" s="25">
        <v>0.51634126235602296</v>
      </c>
      <c r="AG25" s="25">
        <v>0.50719883270982413</v>
      </c>
      <c r="AH25" s="25">
        <v>0.51628833024362386</v>
      </c>
      <c r="AI25" s="25">
        <v>0.41511458941522178</v>
      </c>
      <c r="AJ25" s="25">
        <v>0.38163571472361285</v>
      </c>
      <c r="AK25" s="25">
        <v>0.37699999999962269</v>
      </c>
      <c r="AL25" s="25">
        <v>0.38132113204553209</v>
      </c>
      <c r="AM25" s="25">
        <v>0.40578044772867028</v>
      </c>
      <c r="AN25" s="25">
        <v>0.40049102408965997</v>
      </c>
      <c r="AO25" s="25">
        <v>0.39749741256885718</v>
      </c>
      <c r="AP25" s="138"/>
    </row>
    <row r="26" spans="1:44">
      <c r="A26" s="139"/>
      <c r="B26" s="139"/>
      <c r="C26" s="121"/>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4">
      <c r="A27" s="139"/>
      <c r="B27" s="139"/>
      <c r="C27" s="121"/>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row>
    <row r="28" spans="1:44">
      <c r="A28" s="139"/>
      <c r="B28" s="139"/>
      <c r="C28" s="121"/>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row>
    <row r="29" spans="1:44">
      <c r="A29" s="139"/>
      <c r="B29" s="139"/>
      <c r="C29" s="121"/>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row>
    <row r="30" spans="1:44">
      <c r="A30" s="139"/>
      <c r="B30" s="139"/>
      <c r="C30" s="121"/>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row>
    <row r="31" spans="1:44">
      <c r="A31" s="139"/>
      <c r="B31" s="139"/>
      <c r="C31" s="121"/>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row>
    <row r="32" spans="1:44">
      <c r="A32" s="139"/>
      <c r="B32" s="139"/>
      <c r="C32" s="121"/>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row>
    <row r="33" spans="1:36">
      <c r="A33" s="139"/>
      <c r="B33" s="139"/>
      <c r="C33" s="121"/>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row>
    <row r="34" spans="1:36">
      <c r="A34" s="139"/>
      <c r="B34" s="139"/>
      <c r="C34" s="121"/>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row>
    <row r="35" spans="1:36">
      <c r="A35" s="139"/>
      <c r="B35" s="139"/>
      <c r="C35" s="121"/>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row>
    <row r="36" spans="1:36">
      <c r="A36" s="139"/>
      <c r="B36" s="139"/>
      <c r="C36" s="121"/>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row>
    <row r="37" spans="1:36">
      <c r="A37" s="139"/>
      <c r="B37" s="139"/>
      <c r="C37" s="121"/>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row>
    <row r="38" spans="1:36">
      <c r="A38" s="139"/>
      <c r="B38" s="139"/>
      <c r="C38" s="121"/>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row>
    <row r="39" spans="1:36">
      <c r="A39" s="139"/>
      <c r="B39" s="139"/>
      <c r="C39" s="121"/>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row>
    <row r="40" spans="1:36">
      <c r="A40" s="139"/>
      <c r="B40" s="139"/>
      <c r="C40" s="121"/>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row>
    <row r="41" spans="1:36">
      <c r="A41" s="139"/>
      <c r="B41" s="139"/>
      <c r="C41" s="121"/>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row>
    <row r="42" spans="1:36">
      <c r="A42" s="139"/>
      <c r="B42" s="139"/>
      <c r="C42" s="121"/>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row>
    <row r="43" spans="1:36">
      <c r="A43" s="139"/>
      <c r="B43" s="139"/>
      <c r="C43" s="121"/>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row>
    <row r="45" spans="1:36" ht="72">
      <c r="A45" s="140" t="s">
        <v>221</v>
      </c>
      <c r="B45" s="140" t="s">
        <v>222</v>
      </c>
      <c r="C45" s="141"/>
    </row>
    <row r="57" spans="2:17">
      <c r="G57" s="149"/>
    </row>
    <row r="59" spans="2:17">
      <c r="Q59" s="150"/>
    </row>
    <row r="63" spans="2:17">
      <c r="B63" s="151"/>
      <c r="C63" s="143"/>
    </row>
    <row r="88" spans="1:69" ht="23.25">
      <c r="A88" s="17" t="s">
        <v>148</v>
      </c>
    </row>
    <row r="89" spans="1:69">
      <c r="A89" s="16"/>
    </row>
    <row r="90" spans="1:69">
      <c r="A90" s="15"/>
    </row>
    <row r="91" spans="1:69" ht="15">
      <c r="A91" s="14"/>
      <c r="D91" s="152">
        <v>1960</v>
      </c>
      <c r="E91" s="152">
        <v>1961</v>
      </c>
      <c r="F91" s="152">
        <v>1962</v>
      </c>
      <c r="G91" s="152">
        <v>1963</v>
      </c>
      <c r="H91" s="152">
        <v>1964</v>
      </c>
      <c r="I91" s="152">
        <v>1965</v>
      </c>
      <c r="J91" s="152">
        <v>1966</v>
      </c>
      <c r="K91" s="152">
        <v>1967</v>
      </c>
      <c r="L91" s="152">
        <v>1968</v>
      </c>
      <c r="M91" s="152">
        <v>1969</v>
      </c>
      <c r="N91" s="152">
        <v>1970</v>
      </c>
      <c r="O91" s="152">
        <v>1971</v>
      </c>
      <c r="P91" s="152">
        <v>1972</v>
      </c>
      <c r="Q91" s="152">
        <v>1973</v>
      </c>
      <c r="R91" s="152">
        <v>1974</v>
      </c>
      <c r="S91" s="152">
        <v>1975</v>
      </c>
      <c r="T91" s="152">
        <v>1976</v>
      </c>
      <c r="U91" s="152">
        <v>1977</v>
      </c>
      <c r="V91" s="152">
        <v>1978</v>
      </c>
      <c r="W91" s="152">
        <v>1979</v>
      </c>
      <c r="X91" s="152">
        <v>1980</v>
      </c>
      <c r="Y91" s="152">
        <v>1981</v>
      </c>
      <c r="Z91" s="152">
        <v>1982</v>
      </c>
      <c r="AA91" s="152">
        <v>1983</v>
      </c>
      <c r="AB91" s="152">
        <v>1984</v>
      </c>
      <c r="AC91" s="152">
        <v>1985</v>
      </c>
      <c r="AD91" s="152">
        <v>1986</v>
      </c>
      <c r="AE91" s="152">
        <v>1987</v>
      </c>
      <c r="AF91" s="152">
        <v>1988</v>
      </c>
      <c r="AG91" s="152">
        <v>1989</v>
      </c>
      <c r="AH91" s="152">
        <v>1990</v>
      </c>
      <c r="AI91" s="152">
        <v>1991</v>
      </c>
      <c r="AJ91" s="152">
        <v>1992</v>
      </c>
      <c r="AK91" s="152">
        <v>1993</v>
      </c>
      <c r="AL91" s="152">
        <v>1994</v>
      </c>
      <c r="AM91" s="152">
        <v>1995</v>
      </c>
      <c r="AN91" s="152">
        <v>1996</v>
      </c>
      <c r="AO91" s="152">
        <v>1997</v>
      </c>
      <c r="AP91" s="152">
        <v>1996</v>
      </c>
      <c r="AQ91" s="152">
        <v>1997</v>
      </c>
      <c r="AR91" s="152">
        <v>1998</v>
      </c>
      <c r="AS91" s="152">
        <v>1999</v>
      </c>
      <c r="AT91" s="152">
        <v>2000</v>
      </c>
      <c r="AU91" s="152">
        <v>2001</v>
      </c>
      <c r="AV91" s="152">
        <v>2002</v>
      </c>
      <c r="AW91" s="152">
        <v>2003</v>
      </c>
      <c r="AX91" s="152">
        <v>2004</v>
      </c>
      <c r="AY91" s="152">
        <v>2005</v>
      </c>
      <c r="AZ91" s="152">
        <v>2006</v>
      </c>
      <c r="BA91" s="152">
        <v>2007</v>
      </c>
      <c r="BB91" s="152">
        <v>2008</v>
      </c>
      <c r="BC91" s="152">
        <v>2009</v>
      </c>
      <c r="BD91" s="152">
        <v>2010</v>
      </c>
      <c r="BE91" s="152">
        <v>2011</v>
      </c>
      <c r="BF91" s="152">
        <v>2012</v>
      </c>
      <c r="BG91" s="152">
        <v>2013</v>
      </c>
      <c r="BH91" s="152">
        <v>2014</v>
      </c>
      <c r="BI91" s="152">
        <v>2015</v>
      </c>
      <c r="BJ91" s="152">
        <v>2016</v>
      </c>
      <c r="BK91" s="152">
        <v>2017</v>
      </c>
      <c r="BL91" s="152">
        <v>2018</v>
      </c>
      <c r="BM91" s="152">
        <v>2019</v>
      </c>
      <c r="BN91" s="152">
        <v>2020</v>
      </c>
      <c r="BO91" s="152">
        <v>2021</v>
      </c>
      <c r="BP91" s="152">
        <v>2022</v>
      </c>
      <c r="BQ91" s="152">
        <v>2023</v>
      </c>
    </row>
    <row r="92" spans="1:69" ht="25.5">
      <c r="A92" s="10" t="s">
        <v>223</v>
      </c>
      <c r="B92" s="9"/>
      <c r="C92" s="144"/>
      <c r="D92" s="153">
        <v>102.53026274999999</v>
      </c>
      <c r="E92" s="153">
        <v>169.2299802</v>
      </c>
      <c r="F92" s="153">
        <v>185.62047620000001</v>
      </c>
      <c r="G92" s="153">
        <v>206.86483065000002</v>
      </c>
      <c r="H92" s="153">
        <v>249.90993975000004</v>
      </c>
      <c r="I92" s="153">
        <v>275.52894400000002</v>
      </c>
      <c r="J92" s="153">
        <v>301.42779765</v>
      </c>
      <c r="K92" s="153">
        <v>338.26316879999996</v>
      </c>
      <c r="L92" s="153">
        <v>408.94925169999993</v>
      </c>
      <c r="M92" s="153">
        <v>534.11194965000004</v>
      </c>
      <c r="N92" s="153">
        <v>595.76896905000012</v>
      </c>
      <c r="O92" s="153">
        <v>685.41104509999991</v>
      </c>
      <c r="P92" s="153">
        <v>765.57774905999997</v>
      </c>
      <c r="Q92" s="153">
        <v>1161.2705197499999</v>
      </c>
      <c r="R92" s="153">
        <v>1327.8038042000001</v>
      </c>
      <c r="S92" s="153">
        <v>1581.6422564499999</v>
      </c>
      <c r="T92" s="153">
        <v>1762.6339452499999</v>
      </c>
      <c r="U92" s="153">
        <v>1848.7257404500001</v>
      </c>
      <c r="V92" s="153">
        <v>1892.92093</v>
      </c>
      <c r="W92" s="153">
        <v>1968.4191060000001</v>
      </c>
      <c r="X92" s="153">
        <v>2111.4216397999999</v>
      </c>
      <c r="Y92" s="153">
        <v>2213.1016353499999</v>
      </c>
      <c r="Z92" s="153">
        <v>2440.2866153999998</v>
      </c>
      <c r="AA92" s="153">
        <v>2539.30678055</v>
      </c>
      <c r="AB92" s="153">
        <v>2764.4139141300002</v>
      </c>
      <c r="AC92" s="153">
        <v>2878.1442847199996</v>
      </c>
      <c r="AD92" s="153">
        <v>3095.2904803699998</v>
      </c>
      <c r="AE92" s="153">
        <v>3232.8082635299997</v>
      </c>
      <c r="AF92" s="153">
        <v>3792.1852814900003</v>
      </c>
      <c r="AG92" s="153">
        <v>4028.5623964500001</v>
      </c>
      <c r="AH92" s="153">
        <v>4411.6551376899988</v>
      </c>
      <c r="AI92" s="153">
        <v>4841.4432264300003</v>
      </c>
      <c r="AJ92" s="153">
        <v>5260.7375419700002</v>
      </c>
      <c r="AK92" s="153">
        <v>5567.4488186199997</v>
      </c>
      <c r="AL92" s="153">
        <v>5770.6485454699996</v>
      </c>
      <c r="AM92" s="153">
        <v>6483.2865168200005</v>
      </c>
      <c r="AN92" s="153">
        <v>6886.2556151399995</v>
      </c>
      <c r="AO92" s="153">
        <v>7036.8355297500002</v>
      </c>
      <c r="AP92" s="153">
        <v>6886.2556151399995</v>
      </c>
      <c r="AQ92" s="153">
        <v>7036.8355297500002</v>
      </c>
      <c r="AR92" s="153">
        <v>7269.28674426</v>
      </c>
      <c r="AS92" s="153">
        <v>7562.4942825300004</v>
      </c>
      <c r="AT92" s="153">
        <v>7897.3934684999995</v>
      </c>
      <c r="AU92" s="153">
        <v>8457.7573218899997</v>
      </c>
      <c r="AV92" s="153">
        <v>8774.8500542599995</v>
      </c>
      <c r="AW92" s="153">
        <v>9210.0692922200014</v>
      </c>
      <c r="AX92" s="153">
        <v>9510.9532012300006</v>
      </c>
      <c r="AY92" s="153">
        <v>9823.4190802399989</v>
      </c>
      <c r="AZ92" s="153">
        <v>9903.5496878800004</v>
      </c>
      <c r="BA92" s="153">
        <v>11785.96208152</v>
      </c>
      <c r="BB92" s="153">
        <v>8161.7471809600011</v>
      </c>
      <c r="BC92" s="153">
        <v>8204.8149672500003</v>
      </c>
      <c r="BD92" s="153">
        <v>8175.7852101899998</v>
      </c>
      <c r="BE92" s="153">
        <v>9454.1564988300015</v>
      </c>
      <c r="BF92" s="153">
        <v>9889.4471653200017</v>
      </c>
      <c r="BG92" s="153">
        <v>9891.8573631999989</v>
      </c>
      <c r="BH92" s="153">
        <v>10176.53317384</v>
      </c>
      <c r="BI92" s="153">
        <v>9917.7000779800019</v>
      </c>
      <c r="BJ92" s="153">
        <v>10023.747376449999</v>
      </c>
      <c r="BK92" s="153">
        <v>10356.50255865</v>
      </c>
      <c r="BL92" s="153">
        <v>9024.5898397499986</v>
      </c>
      <c r="BM92" s="153">
        <v>9508.1039946400015</v>
      </c>
      <c r="BN92" s="153">
        <v>9327.3729180200007</v>
      </c>
      <c r="BO92" s="153">
        <v>9624.3450344499997</v>
      </c>
      <c r="BP92" s="153">
        <v>9420.7120808100026</v>
      </c>
      <c r="BQ92" s="153">
        <v>10269.673167830004</v>
      </c>
    </row>
    <row r="93" spans="1:69">
      <c r="A93" s="10" t="s">
        <v>224</v>
      </c>
      <c r="B93" s="9"/>
      <c r="C93" s="144"/>
      <c r="D93" s="153">
        <v>53.481951129999985</v>
      </c>
      <c r="E93" s="153">
        <v>156.32047617999999</v>
      </c>
      <c r="F93" s="153">
        <v>168.33666323000003</v>
      </c>
      <c r="G93" s="153">
        <v>187.94861345000001</v>
      </c>
      <c r="H93" s="153">
        <v>251.76401282999993</v>
      </c>
      <c r="I93" s="153">
        <v>275.60022358999998</v>
      </c>
      <c r="J93" s="153">
        <v>309.17037888999999</v>
      </c>
      <c r="K93" s="153">
        <v>358.52576167000001</v>
      </c>
      <c r="L93" s="153">
        <v>405.99871154000004</v>
      </c>
      <c r="M93" s="153">
        <v>532.87944627000013</v>
      </c>
      <c r="N93" s="153">
        <v>592.70922797000003</v>
      </c>
      <c r="O93" s="153">
        <v>681.63372132000006</v>
      </c>
      <c r="P93" s="153">
        <v>758.29270112999995</v>
      </c>
      <c r="Q93" s="153">
        <v>1181.4686246599999</v>
      </c>
      <c r="R93" s="153">
        <v>1402.4243535799999</v>
      </c>
      <c r="S93" s="153">
        <v>1630.7991404899999</v>
      </c>
      <c r="T93" s="153">
        <v>1809.0757750599996</v>
      </c>
      <c r="U93" s="153">
        <v>1933.6754327499998</v>
      </c>
      <c r="V93" s="153">
        <v>1963.3904409200002</v>
      </c>
      <c r="W93" s="153">
        <v>2025.0081779</v>
      </c>
      <c r="X93" s="153">
        <v>2151.7624531099996</v>
      </c>
      <c r="Y93" s="153">
        <v>2191.4381095700001</v>
      </c>
      <c r="Z93" s="153">
        <v>2462.9691916100005</v>
      </c>
      <c r="AA93" s="153">
        <v>2542.7502650600004</v>
      </c>
      <c r="AB93" s="153">
        <v>2871.8941406400004</v>
      </c>
      <c r="AC93" s="153">
        <v>2986.0304225299997</v>
      </c>
      <c r="AD93" s="153">
        <v>3205.9739767199999</v>
      </c>
      <c r="AE93" s="153">
        <v>3315.5878799699999</v>
      </c>
      <c r="AF93" s="153">
        <v>3573.60930044</v>
      </c>
      <c r="AG93" s="153">
        <v>3750.0808147300008</v>
      </c>
      <c r="AH93" s="153">
        <v>4133.1894303500003</v>
      </c>
      <c r="AI93" s="153">
        <v>4618.6829881199992</v>
      </c>
      <c r="AJ93" s="153">
        <v>5249.4934604</v>
      </c>
      <c r="AK93" s="153">
        <v>5987.3037764500004</v>
      </c>
      <c r="AL93" s="153">
        <v>6395.9724426499997</v>
      </c>
      <c r="AM93" s="153">
        <v>6826.185276019999</v>
      </c>
      <c r="AN93" s="153">
        <v>7313.1522271799995</v>
      </c>
      <c r="AO93" s="153">
        <v>7651.983097379999</v>
      </c>
      <c r="AP93" s="153">
        <v>7313.1522271799995</v>
      </c>
      <c r="AQ93" s="153">
        <v>7651.983097379999</v>
      </c>
      <c r="AR93" s="153">
        <v>7965.0420741799999</v>
      </c>
      <c r="AS93" s="153">
        <v>8361.6378249000009</v>
      </c>
      <c r="AT93" s="153">
        <v>8717.8818089899978</v>
      </c>
      <c r="AU93" s="153">
        <v>9465.2761624699997</v>
      </c>
      <c r="AV93" s="153">
        <v>9964.3393577799998</v>
      </c>
      <c r="AW93" s="153">
        <v>10657.934267389997</v>
      </c>
      <c r="AX93" s="153">
        <v>11096.499969839997</v>
      </c>
      <c r="AY93" s="153">
        <v>11561.265841629998</v>
      </c>
      <c r="AZ93" s="153">
        <v>11459.915459079997</v>
      </c>
      <c r="BA93" s="153">
        <v>13866.72125047</v>
      </c>
      <c r="BB93" s="153">
        <v>9524.0760351400004</v>
      </c>
      <c r="BC93" s="153">
        <v>9330.8988649599978</v>
      </c>
      <c r="BD93" s="153">
        <v>9220.302962669999</v>
      </c>
      <c r="BE93" s="153">
        <v>9456.7916366400004</v>
      </c>
      <c r="BF93" s="153">
        <v>9294.5508137100005</v>
      </c>
      <c r="BG93" s="153">
        <v>9305.6635649000036</v>
      </c>
      <c r="BH93" s="153">
        <v>9254.1987156300002</v>
      </c>
      <c r="BI93" s="153">
        <v>9304.0824008900017</v>
      </c>
      <c r="BJ93" s="153">
        <v>9200.5587905400007</v>
      </c>
      <c r="BK93" s="153">
        <v>9234.4730537300002</v>
      </c>
      <c r="BL93" s="153">
        <v>9261.4023507000002</v>
      </c>
      <c r="BM93" s="153">
        <v>9483.9898582900005</v>
      </c>
      <c r="BN93" s="153">
        <v>9594.4921930600012</v>
      </c>
      <c r="BO93" s="153">
        <v>9831.6436304200015</v>
      </c>
      <c r="BP93" s="153">
        <v>9714.1605985799997</v>
      </c>
      <c r="BQ93" s="153">
        <v>10064.11340719</v>
      </c>
    </row>
    <row r="94" spans="1:69">
      <c r="A94" s="10" t="s">
        <v>225</v>
      </c>
      <c r="B94" s="9"/>
      <c r="C94" s="144"/>
      <c r="D94" s="153">
        <f t="shared" ref="D94:AI94" si="1">D92-D93</f>
        <v>49.048311620000007</v>
      </c>
      <c r="E94" s="153">
        <f t="shared" si="1"/>
        <v>12.909504020000014</v>
      </c>
      <c r="F94" s="153">
        <f t="shared" si="1"/>
        <v>17.283812969999985</v>
      </c>
      <c r="G94" s="153">
        <f t="shared" si="1"/>
        <v>18.916217200000006</v>
      </c>
      <c r="H94" s="153">
        <f t="shared" si="1"/>
        <v>-1.8540730799998926</v>
      </c>
      <c r="I94" s="153">
        <f t="shared" si="1"/>
        <v>-7.1279589999960535E-2</v>
      </c>
      <c r="J94" s="153">
        <f t="shared" si="1"/>
        <v>-7.7425812399999927</v>
      </c>
      <c r="K94" s="153">
        <f t="shared" si="1"/>
        <v>-20.262592870000049</v>
      </c>
      <c r="L94" s="153">
        <f t="shared" si="1"/>
        <v>2.9505401599998891</v>
      </c>
      <c r="M94" s="153">
        <f t="shared" si="1"/>
        <v>1.2325033799999119</v>
      </c>
      <c r="N94" s="153">
        <f t="shared" si="1"/>
        <v>3.0597410800000944</v>
      </c>
      <c r="O94" s="153">
        <f t="shared" si="1"/>
        <v>3.7773237799998469</v>
      </c>
      <c r="P94" s="153">
        <f t="shared" si="1"/>
        <v>7.2850479300000188</v>
      </c>
      <c r="Q94" s="153">
        <f t="shared" si="1"/>
        <v>-20.198104909999984</v>
      </c>
      <c r="R94" s="153">
        <f t="shared" si="1"/>
        <v>-74.620549379999829</v>
      </c>
      <c r="S94" s="153">
        <f t="shared" si="1"/>
        <v>-49.156884040000023</v>
      </c>
      <c r="T94" s="153">
        <f t="shared" si="1"/>
        <v>-46.441829809999717</v>
      </c>
      <c r="U94" s="153">
        <f t="shared" si="1"/>
        <v>-84.949692299999697</v>
      </c>
      <c r="V94" s="153">
        <f t="shared" si="1"/>
        <v>-70.469510920000175</v>
      </c>
      <c r="W94" s="153">
        <f t="shared" si="1"/>
        <v>-56.589071899999908</v>
      </c>
      <c r="X94" s="153">
        <f t="shared" si="1"/>
        <v>-40.340813309999703</v>
      </c>
      <c r="Y94" s="153">
        <f t="shared" si="1"/>
        <v>21.663525779999873</v>
      </c>
      <c r="Z94" s="153">
        <f t="shared" si="1"/>
        <v>-22.682576210000661</v>
      </c>
      <c r="AA94" s="153">
        <f t="shared" si="1"/>
        <v>-3.4434845100004168</v>
      </c>
      <c r="AB94" s="153">
        <f t="shared" si="1"/>
        <v>-107.48022651000019</v>
      </c>
      <c r="AC94" s="153">
        <f t="shared" si="1"/>
        <v>-107.88613781000004</v>
      </c>
      <c r="AD94" s="153">
        <f t="shared" si="1"/>
        <v>-110.68349635000004</v>
      </c>
      <c r="AE94" s="153">
        <f t="shared" si="1"/>
        <v>-82.779616440000154</v>
      </c>
      <c r="AF94" s="153">
        <f t="shared" si="1"/>
        <v>218.57598105000034</v>
      </c>
      <c r="AG94" s="153">
        <f t="shared" si="1"/>
        <v>278.48158171999921</v>
      </c>
      <c r="AH94" s="153">
        <f t="shared" si="1"/>
        <v>278.46570733999852</v>
      </c>
      <c r="AI94" s="153">
        <f t="shared" si="1"/>
        <v>222.76023831000111</v>
      </c>
      <c r="AJ94" s="153">
        <f t="shared" ref="AJ94:BP94" si="2">AJ92-AJ93</f>
        <v>11.244081570000162</v>
      </c>
      <c r="AK94" s="153">
        <f t="shared" si="2"/>
        <v>-419.85495783000079</v>
      </c>
      <c r="AL94" s="153">
        <f t="shared" si="2"/>
        <v>-625.32389718000013</v>
      </c>
      <c r="AM94" s="153">
        <f t="shared" si="2"/>
        <v>-342.89875919999849</v>
      </c>
      <c r="AN94" s="153">
        <f t="shared" ref="AN94:AO94" si="3">AN92-AN93</f>
        <v>-426.89661204000004</v>
      </c>
      <c r="AO94" s="153">
        <f t="shared" si="3"/>
        <v>-615.14756762999878</v>
      </c>
      <c r="AP94" s="153">
        <f t="shared" si="2"/>
        <v>-426.89661204000004</v>
      </c>
      <c r="AQ94" s="153">
        <f t="shared" si="2"/>
        <v>-615.14756762999878</v>
      </c>
      <c r="AR94" s="153">
        <f t="shared" si="2"/>
        <v>-695.75532991999989</v>
      </c>
      <c r="AS94" s="153">
        <f t="shared" si="2"/>
        <v>-799.14354237000043</v>
      </c>
      <c r="AT94" s="153">
        <f t="shared" si="2"/>
        <v>-820.48834048999834</v>
      </c>
      <c r="AU94" s="153">
        <f t="shared" si="2"/>
        <v>-1007.51884058</v>
      </c>
      <c r="AV94" s="153">
        <f t="shared" si="2"/>
        <v>-1189.4893035200002</v>
      </c>
      <c r="AW94" s="153">
        <f t="shared" si="2"/>
        <v>-1447.8649751699959</v>
      </c>
      <c r="AX94" s="153">
        <f t="shared" si="2"/>
        <v>-1585.5467686099964</v>
      </c>
      <c r="AY94" s="153">
        <f t="shared" si="2"/>
        <v>-1737.8467613899993</v>
      </c>
      <c r="AZ94" s="153">
        <f t="shared" si="2"/>
        <v>-1556.3657711999967</v>
      </c>
      <c r="BA94" s="153">
        <f t="shared" si="2"/>
        <v>-2080.7591689500005</v>
      </c>
      <c r="BB94" s="153">
        <f t="shared" si="2"/>
        <v>-1362.3288541799993</v>
      </c>
      <c r="BC94" s="153">
        <f t="shared" si="2"/>
        <v>-1126.0838977099975</v>
      </c>
      <c r="BD94" s="153">
        <f t="shared" si="2"/>
        <v>-1044.5177524799992</v>
      </c>
      <c r="BE94" s="153">
        <f t="shared" si="2"/>
        <v>-2.6351378099989233</v>
      </c>
      <c r="BF94" s="153">
        <f t="shared" si="2"/>
        <v>594.89635161000115</v>
      </c>
      <c r="BG94" s="153">
        <f t="shared" si="2"/>
        <v>586.19379829999525</v>
      </c>
      <c r="BH94" s="153">
        <f t="shared" si="2"/>
        <v>922.33445820999987</v>
      </c>
      <c r="BI94" s="153">
        <f t="shared" si="2"/>
        <v>613.61767709000014</v>
      </c>
      <c r="BJ94" s="153">
        <f t="shared" si="2"/>
        <v>823.18858590999844</v>
      </c>
      <c r="BK94" s="153">
        <f t="shared" si="2"/>
        <v>1122.0295049199995</v>
      </c>
      <c r="BL94" s="153">
        <f t="shared" si="2"/>
        <v>-236.81251095000152</v>
      </c>
      <c r="BM94" s="153">
        <f t="shared" si="2"/>
        <v>24.11413635000099</v>
      </c>
      <c r="BN94" s="153">
        <f t="shared" si="2"/>
        <v>-267.1192750400005</v>
      </c>
      <c r="BO94" s="153">
        <f t="shared" si="2"/>
        <v>-207.29859597000177</v>
      </c>
      <c r="BP94" s="153">
        <f t="shared" si="2"/>
        <v>-293.44851776999712</v>
      </c>
      <c r="BQ94" s="153">
        <f t="shared" ref="BQ94" si="4">BQ92-BQ93</f>
        <v>205.55976064000424</v>
      </c>
    </row>
    <row r="95" spans="1:69">
      <c r="A95" s="11" t="s">
        <v>147</v>
      </c>
      <c r="B95" s="11"/>
      <c r="C95" s="145"/>
      <c r="D95" s="153">
        <v>49.04831162</v>
      </c>
      <c r="E95" s="153">
        <v>61.95781564</v>
      </c>
      <c r="F95" s="153">
        <v>79.241628610000006</v>
      </c>
      <c r="G95" s="153">
        <v>98.157845809999998</v>
      </c>
      <c r="H95" s="153">
        <v>96.303772730000006</v>
      </c>
      <c r="I95" s="153">
        <v>96.232493140000003</v>
      </c>
      <c r="J95" s="153">
        <v>88.489911899999996</v>
      </c>
      <c r="K95" s="153">
        <v>68.227319030000004</v>
      </c>
      <c r="L95" s="153">
        <v>71.177859190000007</v>
      </c>
      <c r="M95" s="153">
        <v>72.410362570000004</v>
      </c>
      <c r="N95" s="153">
        <v>75.470103649999999</v>
      </c>
      <c r="O95" s="153">
        <v>79.247427430000002</v>
      </c>
      <c r="P95" s="153">
        <v>86.532475360000007</v>
      </c>
      <c r="Q95" s="153">
        <v>66.334370449999994</v>
      </c>
      <c r="R95" s="153">
        <v>-8.2861789300000002</v>
      </c>
      <c r="S95" s="153">
        <v>-57.44306297</v>
      </c>
      <c r="T95" s="153">
        <v>-103.88489278</v>
      </c>
      <c r="U95" s="153">
        <v>-188.83458537999999</v>
      </c>
      <c r="V95" s="153">
        <v>-259.30409630000003</v>
      </c>
      <c r="W95" s="153">
        <v>-315.89316789999998</v>
      </c>
      <c r="X95" s="153">
        <v>-356.23398200999998</v>
      </c>
      <c r="Y95" s="153">
        <v>-334.57045627999997</v>
      </c>
      <c r="Z95" s="153">
        <v>-357.25303229000002</v>
      </c>
      <c r="AA95" s="153">
        <v>-360.69651670000002</v>
      </c>
      <c r="AB95" s="153">
        <v>-468.17674270999998</v>
      </c>
      <c r="AC95" s="153">
        <v>-576.06288016999997</v>
      </c>
      <c r="AD95" s="153">
        <v>-686.74637691999999</v>
      </c>
      <c r="AE95" s="153">
        <v>-769.52599336000003</v>
      </c>
      <c r="AF95" s="153">
        <v>-550.95001231000003</v>
      </c>
      <c r="AG95" s="153">
        <v>-272.46843059000003</v>
      </c>
      <c r="AH95" s="153">
        <v>5.9972767500000002</v>
      </c>
      <c r="AI95" s="153">
        <v>228.75751506</v>
      </c>
      <c r="AJ95" s="153">
        <v>240.00159662999999</v>
      </c>
      <c r="AK95" s="153">
        <v>-179.85336119999999</v>
      </c>
      <c r="AL95" s="153">
        <v>-805.17725838000001</v>
      </c>
      <c r="AM95" s="153">
        <v>-1148.0760175800001</v>
      </c>
      <c r="AN95" s="153">
        <v>-1574.9726296199999</v>
      </c>
      <c r="AO95" s="153">
        <v>-2190.1201972499998</v>
      </c>
      <c r="AP95" s="153">
        <v>-1574.9726296199999</v>
      </c>
      <c r="AQ95" s="153">
        <v>-2190.1201972499998</v>
      </c>
      <c r="AR95" s="153">
        <v>-685.87552717000005</v>
      </c>
      <c r="AS95" s="153">
        <v>-1485.0190695399999</v>
      </c>
      <c r="AT95" s="153">
        <v>-2305.5074100299998</v>
      </c>
      <c r="AU95" s="153">
        <v>-3313.0262506099998</v>
      </c>
      <c r="AV95" s="153">
        <v>-4502.5155541300001</v>
      </c>
      <c r="AW95" s="153">
        <v>-4450.3805292999996</v>
      </c>
      <c r="AX95" s="153">
        <v>-6035.9272979099997</v>
      </c>
      <c r="AY95" s="153">
        <v>-7773.7740592999999</v>
      </c>
      <c r="AZ95" s="153">
        <v>-9330.1398305000002</v>
      </c>
      <c r="BA95" s="153">
        <v>-11410.898999450001</v>
      </c>
      <c r="BB95" s="153">
        <v>-12773.22785363</v>
      </c>
      <c r="BC95" s="153">
        <v>-13899.311751339999</v>
      </c>
      <c r="BD95" s="153">
        <v>-14943.829503819999</v>
      </c>
      <c r="BE95" s="153">
        <v>-14943.829503819999</v>
      </c>
      <c r="BF95" s="153">
        <v>-14351.568290020001</v>
      </c>
      <c r="BG95" s="153">
        <v>-13765.37449172</v>
      </c>
      <c r="BH95" s="153">
        <v>-12843.04003351</v>
      </c>
      <c r="BI95" s="153">
        <v>-12229.42235642</v>
      </c>
      <c r="BJ95" s="153">
        <v>-11406.23377051</v>
      </c>
      <c r="BK95" s="153">
        <v>-10284.20426559</v>
      </c>
      <c r="BL95" s="154">
        <v>-10284.20426559</v>
      </c>
      <c r="BM95" s="154">
        <v>-10284.20426559</v>
      </c>
      <c r="BN95" s="154">
        <v>-10284.20426559</v>
      </c>
      <c r="BO95" s="154">
        <v>-10284.20426559</v>
      </c>
      <c r="BP95" s="154">
        <v>-10284.20426559</v>
      </c>
      <c r="BQ95" s="154">
        <v>-10284.20426559</v>
      </c>
    </row>
    <row r="96" spans="1:69">
      <c r="A96" s="11" t="s">
        <v>146</v>
      </c>
      <c r="B96" s="11"/>
      <c r="C96" s="145"/>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N96" s="153"/>
      <c r="AO96" s="153"/>
      <c r="AP96" s="153"/>
      <c r="AQ96" s="153"/>
      <c r="AR96" s="153"/>
      <c r="AS96" s="153"/>
      <c r="AT96" s="153"/>
      <c r="AU96" s="153"/>
      <c r="AV96" s="153"/>
      <c r="AW96" s="153"/>
      <c r="AX96" s="153"/>
      <c r="AY96" s="153"/>
      <c r="AZ96" s="153"/>
      <c r="BA96" s="153"/>
      <c r="BB96" s="153"/>
      <c r="BC96" s="153"/>
      <c r="BD96" s="153"/>
      <c r="BE96" s="153">
        <v>4997.3648621900002</v>
      </c>
      <c r="BF96" s="153">
        <v>5000.0000000000018</v>
      </c>
      <c r="BG96" s="153">
        <v>5000.0000000000009</v>
      </c>
      <c r="BH96" s="153">
        <v>5000.0000000000009</v>
      </c>
      <c r="BI96" s="153">
        <v>5000.0000000000009</v>
      </c>
      <c r="BJ96" s="153">
        <v>5000.0000000000009</v>
      </c>
      <c r="BK96" s="153">
        <v>5000.0000000000018</v>
      </c>
      <c r="BL96" s="153">
        <v>4763.1874890500021</v>
      </c>
      <c r="BM96" s="153">
        <v>4787.3016254000022</v>
      </c>
      <c r="BN96" s="153">
        <v>4520.1823503600026</v>
      </c>
      <c r="BO96" s="153">
        <v>4312.8837543900027</v>
      </c>
      <c r="BP96" s="153">
        <v>4019.4352366200028</v>
      </c>
      <c r="BQ96" s="153">
        <v>4224.9949972600025</v>
      </c>
    </row>
    <row r="97" spans="1:69" ht="25.5">
      <c r="A97" s="10" t="s">
        <v>226</v>
      </c>
      <c r="B97" s="9"/>
      <c r="C97" s="144"/>
      <c r="D97" s="153">
        <v>102.03917749999999</v>
      </c>
      <c r="E97" s="153">
        <v>167.73694105000001</v>
      </c>
      <c r="F97" s="153">
        <v>184.65069305</v>
      </c>
      <c r="G97" s="153">
        <v>206.05589055000002</v>
      </c>
      <c r="H97" s="153">
        <v>249.40662695000003</v>
      </c>
      <c r="I97" s="153">
        <v>273.28419355</v>
      </c>
      <c r="J97" s="153">
        <v>299.21681219999999</v>
      </c>
      <c r="K97" s="153">
        <v>336.73673409999998</v>
      </c>
      <c r="L97" s="153">
        <v>407.68631244999995</v>
      </c>
      <c r="M97" s="153">
        <v>533.59256730000004</v>
      </c>
      <c r="N97" s="153">
        <v>595.34173705000012</v>
      </c>
      <c r="O97" s="153">
        <v>685.41104509999991</v>
      </c>
      <c r="P97" s="153">
        <v>765.57774905999997</v>
      </c>
      <c r="Q97" s="153">
        <v>1161.2705197499999</v>
      </c>
      <c r="R97" s="153">
        <v>1327.8038042000001</v>
      </c>
      <c r="S97" s="153">
        <v>1581.6422564499999</v>
      </c>
      <c r="T97" s="153">
        <v>1762.6339452499999</v>
      </c>
      <c r="U97" s="153">
        <v>1848.7257404500001</v>
      </c>
      <c r="V97" s="153">
        <v>1892.92093</v>
      </c>
      <c r="W97" s="153">
        <v>1968.4191060000001</v>
      </c>
      <c r="X97" s="153">
        <v>2111.4216397999999</v>
      </c>
      <c r="Y97" s="153">
        <v>2213.1016353499999</v>
      </c>
      <c r="Z97" s="153">
        <v>2440.2866153999998</v>
      </c>
      <c r="AA97" s="153">
        <v>2539.30678055</v>
      </c>
      <c r="AB97" s="153">
        <v>2764.4139141300002</v>
      </c>
      <c r="AC97" s="153">
        <v>2878.1442847199996</v>
      </c>
      <c r="AD97" s="153">
        <v>3095.2904803699998</v>
      </c>
      <c r="AE97" s="153">
        <v>3232.8082635299997</v>
      </c>
      <c r="AF97" s="153">
        <v>3792.1852814900003</v>
      </c>
      <c r="AG97" s="153">
        <v>4028.5623964500001</v>
      </c>
      <c r="AH97" s="153">
        <v>4411.6551376899988</v>
      </c>
      <c r="AI97" s="153">
        <v>4841.4432264300003</v>
      </c>
      <c r="AJ97" s="153">
        <v>5260.7375419700002</v>
      </c>
      <c r="AK97" s="153">
        <v>5567.4488186199997</v>
      </c>
      <c r="AL97" s="153">
        <v>5770.6485454699996</v>
      </c>
      <c r="AM97" s="153">
        <v>6483.2865168200005</v>
      </c>
      <c r="AN97" s="153">
        <v>6886.2556151399995</v>
      </c>
      <c r="AO97" s="153">
        <v>7036.8355297500002</v>
      </c>
      <c r="AP97" s="153">
        <v>6886.2556151399995</v>
      </c>
      <c r="AQ97" s="153">
        <v>7036.8355297500002</v>
      </c>
      <c r="AR97" s="153">
        <v>7269.28674426</v>
      </c>
      <c r="AS97" s="153">
        <v>7562.4942825300004</v>
      </c>
      <c r="AT97" s="153">
        <v>7897.3934684999995</v>
      </c>
      <c r="AU97" s="153">
        <v>8457.7573218899997</v>
      </c>
      <c r="AV97" s="153">
        <v>8774.8500542599995</v>
      </c>
      <c r="AW97" s="153">
        <v>9210.0692922200014</v>
      </c>
      <c r="AX97" s="153">
        <v>9510.9532012300006</v>
      </c>
      <c r="AY97" s="153">
        <v>9823.4190802399989</v>
      </c>
      <c r="AZ97" s="153">
        <v>9903.5496878800004</v>
      </c>
      <c r="BA97" s="153">
        <v>10314.96208152</v>
      </c>
      <c r="BB97" s="153">
        <v>8161.7471809600011</v>
      </c>
      <c r="BC97" s="153">
        <v>8204.8149672500003</v>
      </c>
      <c r="BD97" s="153">
        <v>8175.7852101899998</v>
      </c>
      <c r="BE97" s="153">
        <v>9433.5044437600009</v>
      </c>
      <c r="BF97" s="153">
        <v>9688.8354289000017</v>
      </c>
      <c r="BG97" s="153">
        <v>9814.3737778399991</v>
      </c>
      <c r="BH97" s="153">
        <v>9938.7334416899994</v>
      </c>
      <c r="BI97" s="153">
        <v>9949.1800906200024</v>
      </c>
      <c r="BJ97" s="153">
        <v>9892.6940946599989</v>
      </c>
      <c r="BK97" s="153">
        <v>10031.0088693</v>
      </c>
      <c r="BL97" s="153">
        <v>9196.1853667599989</v>
      </c>
      <c r="BM97" s="153">
        <v>9101.0823811900009</v>
      </c>
      <c r="BN97" s="153">
        <v>9163.3155747600013</v>
      </c>
      <c r="BO97" s="153">
        <v>9466.018549819999</v>
      </c>
      <c r="BP97" s="153">
        <v>9835.7474037200027</v>
      </c>
      <c r="BQ97" s="153">
        <v>10113.700435720004</v>
      </c>
    </row>
    <row r="99" spans="1:69">
      <c r="A99" s="146" t="s">
        <v>145</v>
      </c>
    </row>
    <row r="100" spans="1:69" ht="25.5">
      <c r="A100" s="10" t="s">
        <v>223</v>
      </c>
      <c r="B100" s="9"/>
      <c r="C100" s="144"/>
      <c r="D100" s="155"/>
      <c r="E100" s="155">
        <f t="shared" ref="E100:AJ100" si="5">(E92-D92)/ABS(D92)</f>
        <v>0.65053688209728122</v>
      </c>
      <c r="F100" s="155">
        <f t="shared" si="5"/>
        <v>9.6853382483584383E-2</v>
      </c>
      <c r="G100" s="155">
        <f t="shared" si="5"/>
        <v>0.11445048997239886</v>
      </c>
      <c r="H100" s="155">
        <f t="shared" si="5"/>
        <v>0.20808326366906299</v>
      </c>
      <c r="I100" s="155">
        <f t="shared" si="5"/>
        <v>0.10251294636631189</v>
      </c>
      <c r="J100" s="155">
        <f t="shared" si="5"/>
        <v>9.3996853013017662E-2</v>
      </c>
      <c r="K100" s="155">
        <f t="shared" si="5"/>
        <v>0.12220296680391433</v>
      </c>
      <c r="L100" s="155">
        <f t="shared" si="5"/>
        <v>0.20896771927833954</v>
      </c>
      <c r="M100" s="155">
        <f t="shared" si="5"/>
        <v>0.30605924189786243</v>
      </c>
      <c r="N100" s="155">
        <f t="shared" si="5"/>
        <v>0.11543838223504176</v>
      </c>
      <c r="O100" s="155">
        <f t="shared" si="5"/>
        <v>0.15046449329669023</v>
      </c>
      <c r="P100" s="155">
        <f t="shared" si="5"/>
        <v>0.11696150001245446</v>
      </c>
      <c r="Q100" s="155">
        <f t="shared" si="5"/>
        <v>0.51685510867556406</v>
      </c>
      <c r="R100" s="155">
        <f t="shared" si="5"/>
        <v>0.14340610703339962</v>
      </c>
      <c r="S100" s="155">
        <f t="shared" si="5"/>
        <v>0.19117165611898299</v>
      </c>
      <c r="T100" s="155">
        <f t="shared" si="5"/>
        <v>0.1144327600390725</v>
      </c>
      <c r="U100" s="155">
        <f t="shared" si="5"/>
        <v>4.8842696710796371E-2</v>
      </c>
      <c r="V100" s="155">
        <f t="shared" si="5"/>
        <v>2.3905757670276341E-2</v>
      </c>
      <c r="W100" s="155">
        <f t="shared" si="5"/>
        <v>3.9884484768204269E-2</v>
      </c>
      <c r="X100" s="155">
        <f t="shared" si="5"/>
        <v>7.2648417892363121E-2</v>
      </c>
      <c r="Y100" s="155">
        <f t="shared" si="5"/>
        <v>4.8157124864757705E-2</v>
      </c>
      <c r="Z100" s="155">
        <f t="shared" si="5"/>
        <v>0.10265456245712404</v>
      </c>
      <c r="AA100" s="155">
        <f t="shared" si="5"/>
        <v>4.0577268475395556E-2</v>
      </c>
      <c r="AB100" s="155">
        <f t="shared" si="5"/>
        <v>8.8649049931353016E-2</v>
      </c>
      <c r="AC100" s="155">
        <f t="shared" si="5"/>
        <v>4.1140861724316698E-2</v>
      </c>
      <c r="AD100" s="155">
        <f t="shared" si="5"/>
        <v>7.5446598283075747E-2</v>
      </c>
      <c r="AE100" s="155">
        <f t="shared" si="5"/>
        <v>4.4428070332048944E-2</v>
      </c>
      <c r="AF100" s="155">
        <f t="shared" si="5"/>
        <v>0.17303130045491782</v>
      </c>
      <c r="AG100" s="155">
        <f t="shared" si="5"/>
        <v>6.2332691420373849E-2</v>
      </c>
      <c r="AH100" s="155">
        <f t="shared" si="5"/>
        <v>9.5094156063607951E-2</v>
      </c>
      <c r="AI100" s="155">
        <f t="shared" si="5"/>
        <v>9.7421052944098502E-2</v>
      </c>
      <c r="AJ100" s="155">
        <f t="shared" si="5"/>
        <v>8.6605232351176509E-2</v>
      </c>
      <c r="AK100" s="155">
        <f t="shared" ref="AK100:BQ100" si="6">(AK92-AJ92)/ABS(AJ92)</f>
        <v>5.8301953709544808E-2</v>
      </c>
      <c r="AL100" s="155">
        <f t="shared" si="6"/>
        <v>3.6497816768500967E-2</v>
      </c>
      <c r="AM100" s="155">
        <f t="shared" si="6"/>
        <v>0.1234935667515962</v>
      </c>
      <c r="AN100" s="155">
        <f t="shared" si="6"/>
        <v>6.2155065532666295E-2</v>
      </c>
      <c r="AO100" s="155">
        <f t="shared" si="6"/>
        <v>2.1866733247447048E-2</v>
      </c>
      <c r="AP100" s="155">
        <f>(AP92-AM92)/ABS(AM92)</f>
        <v>6.2155065532666295E-2</v>
      </c>
      <c r="AQ100" s="155">
        <f t="shared" si="6"/>
        <v>2.1866733247447048E-2</v>
      </c>
      <c r="AR100" s="155">
        <f t="shared" si="6"/>
        <v>3.3033486931342011E-2</v>
      </c>
      <c r="AS100" s="155">
        <f t="shared" si="6"/>
        <v>4.0335117953838324E-2</v>
      </c>
      <c r="AT100" s="155">
        <f t="shared" si="6"/>
        <v>4.4284223360491579E-2</v>
      </c>
      <c r="AU100" s="155">
        <f t="shared" si="6"/>
        <v>7.0955544462245668E-2</v>
      </c>
      <c r="AV100" s="155">
        <f t="shared" si="6"/>
        <v>3.749134910141181E-2</v>
      </c>
      <c r="AW100" s="155">
        <f t="shared" si="6"/>
        <v>4.959848148615513E-2</v>
      </c>
      <c r="AX100" s="155">
        <f t="shared" si="6"/>
        <v>3.2669016862247068E-2</v>
      </c>
      <c r="AY100" s="155">
        <f t="shared" si="6"/>
        <v>3.2853266376033564E-2</v>
      </c>
      <c r="AZ100" s="155">
        <f t="shared" si="6"/>
        <v>8.1570995786167527E-3</v>
      </c>
      <c r="BA100" s="155">
        <f t="shared" si="6"/>
        <v>0.19007451398398115</v>
      </c>
      <c r="BB100" s="155">
        <f t="shared" si="6"/>
        <v>-0.30750267780367696</v>
      </c>
      <c r="BC100" s="155">
        <f t="shared" si="6"/>
        <v>5.276785146012518E-3</v>
      </c>
      <c r="BD100" s="155">
        <f t="shared" si="6"/>
        <v>-3.5381367131220504E-3</v>
      </c>
      <c r="BE100" s="155">
        <f t="shared" si="6"/>
        <v>0.15636067432968842</v>
      </c>
      <c r="BF100" s="155">
        <f t="shared" si="6"/>
        <v>4.6042253113101048E-2</v>
      </c>
      <c r="BG100" s="155">
        <f t="shared" si="6"/>
        <v>2.4371411664437807E-4</v>
      </c>
      <c r="BH100" s="155">
        <f t="shared" si="6"/>
        <v>2.8778802623970409E-2</v>
      </c>
      <c r="BI100" s="155">
        <f t="shared" si="6"/>
        <v>-2.5434309645386868E-2</v>
      </c>
      <c r="BJ100" s="155">
        <f t="shared" si="6"/>
        <v>1.0692730939247818E-2</v>
      </c>
      <c r="BK100" s="155">
        <f t="shared" si="6"/>
        <v>3.3196684802909382E-2</v>
      </c>
      <c r="BL100" s="155">
        <f t="shared" si="6"/>
        <v>-0.12860642010729342</v>
      </c>
      <c r="BM100" s="155">
        <f t="shared" si="6"/>
        <v>5.3577410550039721E-2</v>
      </c>
      <c r="BN100" s="155">
        <f t="shared" si="6"/>
        <v>-1.9008108948101975E-2</v>
      </c>
      <c r="BO100" s="155">
        <f t="shared" si="6"/>
        <v>3.1838773794094187E-2</v>
      </c>
      <c r="BP100" s="155">
        <f t="shared" si="6"/>
        <v>-2.1158110282943957E-2</v>
      </c>
      <c r="BQ100" s="155">
        <f t="shared" si="6"/>
        <v>9.0116445523193062E-2</v>
      </c>
    </row>
    <row r="101" spans="1:69">
      <c r="A101" s="10" t="s">
        <v>224</v>
      </c>
      <c r="B101" s="9"/>
      <c r="C101" s="144"/>
      <c r="D101" s="155"/>
      <c r="E101" s="155">
        <f t="shared" ref="E101:AJ101" si="7">(E93-D93)/ABS(D93)</f>
        <v>1.9228641228893781</v>
      </c>
      <c r="F101" s="155">
        <f t="shared" si="7"/>
        <v>7.6868925579292868E-2</v>
      </c>
      <c r="G101" s="155">
        <f t="shared" si="7"/>
        <v>0.11650433033238863</v>
      </c>
      <c r="H101" s="155">
        <f t="shared" si="7"/>
        <v>0.33953642013420193</v>
      </c>
      <c r="I101" s="155">
        <f t="shared" si="7"/>
        <v>9.4676798689632899E-2</v>
      </c>
      <c r="J101" s="155">
        <f t="shared" si="7"/>
        <v>0.12180743129563298</v>
      </c>
      <c r="K101" s="155">
        <f t="shared" si="7"/>
        <v>0.15963813531295704</v>
      </c>
      <c r="L101" s="155">
        <f t="shared" si="7"/>
        <v>0.13241154456760026</v>
      </c>
      <c r="M101" s="155">
        <f t="shared" si="7"/>
        <v>0.31251511673208715</v>
      </c>
      <c r="N101" s="155">
        <f t="shared" si="7"/>
        <v>0.1122763921911247</v>
      </c>
      <c r="O101" s="155">
        <f t="shared" si="7"/>
        <v>0.15003055318467379</v>
      </c>
      <c r="P101" s="155">
        <f t="shared" si="7"/>
        <v>0.11246359652152763</v>
      </c>
      <c r="Q101" s="155">
        <f t="shared" si="7"/>
        <v>0.5580640864660672</v>
      </c>
      <c r="R101" s="155">
        <f t="shared" si="7"/>
        <v>0.18701785583479716</v>
      </c>
      <c r="S101" s="155">
        <f t="shared" si="7"/>
        <v>0.16284285589238565</v>
      </c>
      <c r="T101" s="155">
        <f t="shared" si="7"/>
        <v>0.10931857280500751</v>
      </c>
      <c r="U101" s="155">
        <f t="shared" si="7"/>
        <v>6.8874758817588908E-2</v>
      </c>
      <c r="V101" s="155">
        <f t="shared" si="7"/>
        <v>1.5367112632620469E-2</v>
      </c>
      <c r="W101" s="155">
        <f t="shared" si="7"/>
        <v>3.1383333490778896E-2</v>
      </c>
      <c r="X101" s="155">
        <f t="shared" si="7"/>
        <v>6.2594451021648692E-2</v>
      </c>
      <c r="Y101" s="155">
        <f t="shared" si="7"/>
        <v>1.8438678676011008E-2</v>
      </c>
      <c r="Z101" s="155">
        <f t="shared" si="7"/>
        <v>0.12390543034467891</v>
      </c>
      <c r="AA101" s="155">
        <f t="shared" si="7"/>
        <v>3.2392233618581477E-2</v>
      </c>
      <c r="AB101" s="155">
        <f t="shared" si="7"/>
        <v>0.12944404336626164</v>
      </c>
      <c r="AC101" s="155">
        <f t="shared" si="7"/>
        <v>3.9742510099820064E-2</v>
      </c>
      <c r="AD101" s="155">
        <f t="shared" si="7"/>
        <v>7.3657506142769558E-2</v>
      </c>
      <c r="AE101" s="155">
        <f t="shared" si="7"/>
        <v>3.4190515595558552E-2</v>
      </c>
      <c r="AF101" s="155">
        <f t="shared" si="7"/>
        <v>7.7820715303234464E-2</v>
      </c>
      <c r="AG101" s="155">
        <f t="shared" si="7"/>
        <v>4.9381871227017697E-2</v>
      </c>
      <c r="AH101" s="155">
        <f t="shared" si="7"/>
        <v>0.10216009588784891</v>
      </c>
      <c r="AI101" s="155">
        <f t="shared" si="7"/>
        <v>0.11746220829004857</v>
      </c>
      <c r="AJ101" s="155">
        <f t="shared" si="7"/>
        <v>0.1365779972131769</v>
      </c>
      <c r="AK101" s="155">
        <f t="shared" ref="AK101:BQ101" si="8">(AK93-AJ93)/ABS(AJ93)</f>
        <v>0.14054885897386771</v>
      </c>
      <c r="AL101" s="155">
        <f t="shared" si="8"/>
        <v>6.8255876344110872E-2</v>
      </c>
      <c r="AM101" s="155">
        <f t="shared" si="8"/>
        <v>6.7263084265533846E-2</v>
      </c>
      <c r="AN101" s="155">
        <f t="shared" si="8"/>
        <v>7.1338079977214752E-2</v>
      </c>
      <c r="AO101" s="155">
        <f t="shared" si="8"/>
        <v>4.6331713011620833E-2</v>
      </c>
      <c r="AP101" s="155">
        <f>(AP93-AM93)/ABS(AM93)</f>
        <v>7.1338079977214752E-2</v>
      </c>
      <c r="AQ101" s="155">
        <f t="shared" si="8"/>
        <v>4.6331713011620833E-2</v>
      </c>
      <c r="AR101" s="155">
        <f t="shared" si="8"/>
        <v>4.0912136477038313E-2</v>
      </c>
      <c r="AS101" s="155">
        <f t="shared" si="8"/>
        <v>4.9792047176452671E-2</v>
      </c>
      <c r="AT101" s="155">
        <f t="shared" si="8"/>
        <v>4.2604570007701494E-2</v>
      </c>
      <c r="AU101" s="155">
        <f t="shared" si="8"/>
        <v>8.5731186755626659E-2</v>
      </c>
      <c r="AV101" s="155">
        <f t="shared" si="8"/>
        <v>5.272568773944443E-2</v>
      </c>
      <c r="AW101" s="155">
        <f t="shared" si="8"/>
        <v>6.9607716548558685E-2</v>
      </c>
      <c r="AX101" s="155">
        <f t="shared" si="8"/>
        <v>4.1149221926792691E-2</v>
      </c>
      <c r="AY101" s="155">
        <f t="shared" si="8"/>
        <v>4.1884006042736267E-2</v>
      </c>
      <c r="AZ101" s="155">
        <f t="shared" si="8"/>
        <v>-8.7663741962456174E-3</v>
      </c>
      <c r="BA101" s="155">
        <f t="shared" si="8"/>
        <v>0.21001950668693864</v>
      </c>
      <c r="BB101" s="155">
        <f t="shared" si="8"/>
        <v>-0.31317029720942935</v>
      </c>
      <c r="BC101" s="155">
        <f t="shared" si="8"/>
        <v>-2.0283035274734969E-2</v>
      </c>
      <c r="BD101" s="155">
        <f t="shared" si="8"/>
        <v>-1.1852652556905931E-2</v>
      </c>
      <c r="BE101" s="155">
        <f t="shared" si="8"/>
        <v>2.5648688001627163E-2</v>
      </c>
      <c r="BF101" s="155">
        <f t="shared" si="8"/>
        <v>-1.7156011167826057E-2</v>
      </c>
      <c r="BG101" s="155">
        <f t="shared" si="8"/>
        <v>1.195620037238503E-3</v>
      </c>
      <c r="BH101" s="155">
        <f t="shared" si="8"/>
        <v>-5.5304867741107185E-3</v>
      </c>
      <c r="BI101" s="155">
        <f t="shared" si="8"/>
        <v>5.3903840616421903E-3</v>
      </c>
      <c r="BJ101" s="155">
        <f t="shared" si="8"/>
        <v>-1.1126686747754756E-2</v>
      </c>
      <c r="BK101" s="155">
        <f t="shared" si="8"/>
        <v>3.6861090681655187E-3</v>
      </c>
      <c r="BL101" s="155">
        <f t="shared" si="8"/>
        <v>2.9161703990378401E-3</v>
      </c>
      <c r="BM101" s="155">
        <f t="shared" si="8"/>
        <v>2.4033888083177444E-2</v>
      </c>
      <c r="BN101" s="155">
        <f t="shared" si="8"/>
        <v>1.1651460663827063E-2</v>
      </c>
      <c r="BO101" s="155">
        <f t="shared" si="8"/>
        <v>2.4717455868226084E-2</v>
      </c>
      <c r="BP101" s="155">
        <f t="shared" si="8"/>
        <v>-1.1949480296102127E-2</v>
      </c>
      <c r="BQ101" s="155">
        <f t="shared" si="8"/>
        <v>3.602501781380426E-2</v>
      </c>
    </row>
    <row r="103" spans="1:69">
      <c r="AJ103" s="7" t="s">
        <v>144</v>
      </c>
      <c r="AK103" s="153"/>
      <c r="AL103" s="153"/>
      <c r="AM103" s="153"/>
      <c r="BE103" s="7" t="s">
        <v>143</v>
      </c>
    </row>
    <row r="104" spans="1:69">
      <c r="AK104" s="153"/>
      <c r="AL104" s="153"/>
      <c r="AM104" s="153"/>
      <c r="BF104" s="7" t="s">
        <v>142</v>
      </c>
    </row>
    <row r="105" spans="1:69">
      <c r="A105" s="147"/>
    </row>
  </sheetData>
  <pageMargins left="3.937007874015748E-2" right="3.937007874015748E-2" top="3.937007874015748E-2" bottom="3.937007874015748E-2" header="0" footer="3.937007874015748E-2"/>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FA666-A3AD-465D-8BE9-890DE6769F63}">
  <sheetPr>
    <pageSetUpPr fitToPage="1"/>
  </sheetPr>
  <dimension ref="A1:BP33"/>
  <sheetViews>
    <sheetView zoomScaleNormal="100" zoomScaleSheetLayoutView="100" workbookViewId="0"/>
  </sheetViews>
  <sheetFormatPr baseColWidth="10" defaultColWidth="10" defaultRowHeight="14.25"/>
  <cols>
    <col min="1" max="2" width="40.875" style="6" customWidth="1"/>
    <col min="3" max="38" width="9.5" style="6" customWidth="1" collapsed="1"/>
    <col min="39" max="39" width="9.5" style="6" customWidth="1"/>
    <col min="40" max="42" width="10.5" style="6" customWidth="1"/>
    <col min="43" max="43" width="9.5" style="6" customWidth="1"/>
    <col min="44" max="44" width="10.625" style="6" customWidth="1"/>
    <col min="45" max="47" width="10" style="6" customWidth="1"/>
    <col min="48" max="51" width="10.75" style="6" bestFit="1" customWidth="1"/>
    <col min="52" max="55" width="11.25" style="6" customWidth="1"/>
    <col min="56" max="58" width="12.375" style="6" customWidth="1"/>
    <col min="59" max="61" width="11.25" style="6" bestFit="1" customWidth="1"/>
    <col min="62" max="62" width="11.375" style="6" customWidth="1"/>
    <col min="63" max="66" width="10" style="6"/>
    <col min="67" max="68" width="10.625" style="6" bestFit="1" customWidth="1"/>
    <col min="69" max="16384" width="10" style="6"/>
  </cols>
  <sheetData>
    <row r="1" spans="1:2" s="7" customFormat="1" ht="54">
      <c r="A1" s="26" t="s">
        <v>227</v>
      </c>
      <c r="B1" s="26" t="s">
        <v>228</v>
      </c>
    </row>
    <row r="2" spans="1:2" ht="18">
      <c r="A2" s="27" t="s">
        <v>229</v>
      </c>
      <c r="B2" s="27" t="s">
        <v>230</v>
      </c>
    </row>
    <row r="4" spans="1:2" ht="18">
      <c r="A4" s="23"/>
      <c r="B4" s="23"/>
    </row>
    <row r="5" spans="1:2" ht="15">
      <c r="A5" s="18"/>
      <c r="B5" s="18"/>
    </row>
    <row r="6" spans="1:2">
      <c r="A6" s="19"/>
      <c r="B6" s="19"/>
    </row>
    <row r="7" spans="1:2">
      <c r="A7" s="21"/>
      <c r="B7" s="21"/>
    </row>
    <row r="8" spans="1:2">
      <c r="A8" s="21"/>
      <c r="B8" s="21"/>
    </row>
    <row r="9" spans="1:2">
      <c r="A9" s="22"/>
      <c r="B9" s="22"/>
    </row>
    <row r="11" spans="1:2">
      <c r="A11" s="21"/>
      <c r="B11" s="21"/>
    </row>
    <row r="12" spans="1:2">
      <c r="A12" s="20"/>
      <c r="B12" s="20"/>
    </row>
    <row r="13" spans="1:2">
      <c r="A13" s="19"/>
      <c r="B13" s="19"/>
    </row>
    <row r="25" spans="1:68" ht="23.25">
      <c r="A25" s="17" t="s">
        <v>148</v>
      </c>
    </row>
    <row r="26" spans="1:68">
      <c r="A26" s="16"/>
    </row>
    <row r="27" spans="1:68">
      <c r="A27" s="15"/>
    </row>
    <row r="28" spans="1:68" ht="15">
      <c r="A28" s="14"/>
      <c r="C28" s="13"/>
      <c r="D28" s="13">
        <v>1960</v>
      </c>
      <c r="E28" s="13">
        <v>1961</v>
      </c>
      <c r="F28" s="13">
        <v>1962</v>
      </c>
      <c r="G28" s="13">
        <v>1963</v>
      </c>
      <c r="H28" s="13">
        <v>1964</v>
      </c>
      <c r="I28" s="13">
        <v>1965</v>
      </c>
      <c r="J28" s="13">
        <v>1966</v>
      </c>
      <c r="K28" s="13">
        <v>1967</v>
      </c>
      <c r="L28" s="13">
        <v>1968</v>
      </c>
      <c r="M28" s="13">
        <v>1969</v>
      </c>
      <c r="N28" s="13">
        <v>1970</v>
      </c>
      <c r="O28" s="13">
        <v>1971</v>
      </c>
      <c r="P28" s="13">
        <v>1972</v>
      </c>
      <c r="Q28" s="13">
        <v>1973</v>
      </c>
      <c r="R28" s="13">
        <v>1974</v>
      </c>
      <c r="S28" s="13">
        <v>1975</v>
      </c>
      <c r="T28" s="13">
        <v>1976</v>
      </c>
      <c r="U28" s="13">
        <v>1977</v>
      </c>
      <c r="V28" s="13">
        <v>1978</v>
      </c>
      <c r="W28" s="13">
        <v>1979</v>
      </c>
      <c r="X28" s="13">
        <v>1980</v>
      </c>
      <c r="Y28" s="13">
        <v>1981</v>
      </c>
      <c r="Z28" s="13">
        <v>1982</v>
      </c>
      <c r="AA28" s="13">
        <v>1983</v>
      </c>
      <c r="AB28" s="13">
        <v>1984</v>
      </c>
      <c r="AC28" s="13">
        <v>1985</v>
      </c>
      <c r="AD28" s="13">
        <v>1986</v>
      </c>
      <c r="AE28" s="13">
        <v>1987</v>
      </c>
      <c r="AF28" s="13">
        <v>1988</v>
      </c>
      <c r="AG28" s="13">
        <v>1989</v>
      </c>
      <c r="AH28" s="13">
        <v>1990</v>
      </c>
      <c r="AI28" s="13">
        <v>1991</v>
      </c>
      <c r="AJ28" s="13">
        <v>1992</v>
      </c>
      <c r="AK28" s="13">
        <v>1993</v>
      </c>
      <c r="AL28" s="13">
        <v>1994</v>
      </c>
      <c r="AM28" s="13">
        <v>1995</v>
      </c>
      <c r="AN28" s="13">
        <v>1996</v>
      </c>
      <c r="AO28" s="13">
        <v>1997</v>
      </c>
      <c r="AP28" s="13">
        <v>1998</v>
      </c>
      <c r="AQ28" s="13">
        <v>1999</v>
      </c>
      <c r="AR28" s="13">
        <v>2000</v>
      </c>
      <c r="AS28" s="13">
        <v>2001</v>
      </c>
      <c r="AT28" s="13">
        <v>2002</v>
      </c>
      <c r="AU28" s="13">
        <v>2003</v>
      </c>
      <c r="AV28" s="13">
        <v>2004</v>
      </c>
      <c r="AW28" s="13">
        <v>2005</v>
      </c>
      <c r="AX28" s="13">
        <v>2006</v>
      </c>
      <c r="AY28" s="13">
        <v>2007</v>
      </c>
      <c r="AZ28" s="13">
        <v>2008</v>
      </c>
      <c r="BA28" s="13">
        <v>2009</v>
      </c>
      <c r="BB28" s="13">
        <v>2010</v>
      </c>
      <c r="BC28" s="13">
        <v>2011</v>
      </c>
      <c r="BD28" s="13">
        <v>2012</v>
      </c>
      <c r="BE28" s="13">
        <v>2013</v>
      </c>
      <c r="BF28" s="13">
        <v>2014</v>
      </c>
      <c r="BG28" s="13">
        <v>2015</v>
      </c>
      <c r="BH28" s="13">
        <v>2016</v>
      </c>
      <c r="BI28" s="13">
        <v>2017</v>
      </c>
      <c r="BJ28" s="13">
        <v>2018</v>
      </c>
      <c r="BK28" s="13">
        <v>2019</v>
      </c>
      <c r="BL28" s="13">
        <v>2020</v>
      </c>
      <c r="BM28" s="13">
        <v>2021</v>
      </c>
      <c r="BN28" s="13">
        <v>2022</v>
      </c>
      <c r="BO28" s="13">
        <v>2023</v>
      </c>
      <c r="BP28" s="13">
        <v>2024</v>
      </c>
    </row>
    <row r="29" spans="1:68" ht="25.5">
      <c r="A29" s="10" t="s">
        <v>223</v>
      </c>
      <c r="B29" s="9"/>
      <c r="C29" s="8"/>
      <c r="D29" s="8">
        <v>102.53026274999999</v>
      </c>
      <c r="E29" s="8">
        <v>169.2299802</v>
      </c>
      <c r="F29" s="8">
        <v>185.62047620000001</v>
      </c>
      <c r="G29" s="8">
        <v>206.86483065000002</v>
      </c>
      <c r="H29" s="8">
        <v>249.90993975000004</v>
      </c>
      <c r="I29" s="8">
        <v>275.52894400000002</v>
      </c>
      <c r="J29" s="8">
        <v>301.42779765</v>
      </c>
      <c r="K29" s="8">
        <v>338.26316879999996</v>
      </c>
      <c r="L29" s="8">
        <v>408.94925169999993</v>
      </c>
      <c r="M29" s="8">
        <v>534.11194965000004</v>
      </c>
      <c r="N29" s="8">
        <v>595.76896905000012</v>
      </c>
      <c r="O29" s="8">
        <v>685.41104509999991</v>
      </c>
      <c r="P29" s="8">
        <v>765.57774905999997</v>
      </c>
      <c r="Q29" s="8">
        <v>1161.2705197499999</v>
      </c>
      <c r="R29" s="8">
        <v>1327.8038042000001</v>
      </c>
      <c r="S29" s="8">
        <v>1581.6422564499999</v>
      </c>
      <c r="T29" s="8">
        <v>1762.6339452499999</v>
      </c>
      <c r="U29" s="8">
        <v>1848.7257404500001</v>
      </c>
      <c r="V29" s="8">
        <v>1892.92093</v>
      </c>
      <c r="W29" s="8">
        <v>1968.4191060000001</v>
      </c>
      <c r="X29" s="8">
        <v>2111.4216397999999</v>
      </c>
      <c r="Y29" s="8">
        <v>2213.1016353499999</v>
      </c>
      <c r="Z29" s="8">
        <v>2440.2866153999998</v>
      </c>
      <c r="AA29" s="8">
        <v>2539.30678055</v>
      </c>
      <c r="AB29" s="8">
        <v>2764.4139141300002</v>
      </c>
      <c r="AC29" s="8">
        <v>2878.1442847199996</v>
      </c>
      <c r="AD29" s="8">
        <v>3095.2904803699998</v>
      </c>
      <c r="AE29" s="8">
        <v>3232.8082635299997</v>
      </c>
      <c r="AF29" s="8">
        <v>3792.1852814900003</v>
      </c>
      <c r="AG29" s="8">
        <v>4028.5623964500001</v>
      </c>
      <c r="AH29" s="8">
        <v>4411.6551376899988</v>
      </c>
      <c r="AI29" s="8">
        <v>4841.4432264300003</v>
      </c>
      <c r="AJ29" s="8">
        <v>5260.7375419700002</v>
      </c>
      <c r="AK29" s="8">
        <v>5567.4488186199997</v>
      </c>
      <c r="AL29" s="8">
        <v>5770.6485454699996</v>
      </c>
      <c r="AM29" s="8">
        <v>6483.2865168200005</v>
      </c>
      <c r="AN29" s="8">
        <v>6886.2556151399995</v>
      </c>
      <c r="AO29" s="8">
        <v>7036.8355297500002</v>
      </c>
      <c r="AP29" s="8">
        <v>7269.28674426</v>
      </c>
      <c r="AQ29" s="8">
        <v>7562.4942825300004</v>
      </c>
      <c r="AR29" s="8">
        <v>7897.3934684999995</v>
      </c>
      <c r="AS29" s="8">
        <v>8457.7573218899997</v>
      </c>
      <c r="AT29" s="8">
        <v>8774.8500542599995</v>
      </c>
      <c r="AU29" s="8">
        <v>9210.0692922200014</v>
      </c>
      <c r="AV29" s="8">
        <v>9510.9532012300006</v>
      </c>
      <c r="AW29" s="8">
        <v>9823.4190802399989</v>
      </c>
      <c r="AX29" s="8">
        <v>9903.5496878800004</v>
      </c>
      <c r="AY29" s="8">
        <v>11785.96208152</v>
      </c>
      <c r="AZ29" s="8">
        <v>8161.7471809600011</v>
      </c>
      <c r="BA29" s="8">
        <v>8204.8149672500003</v>
      </c>
      <c r="BB29" s="8">
        <v>8175.7852101899998</v>
      </c>
      <c r="BC29" s="8">
        <v>9454.1564988300015</v>
      </c>
      <c r="BD29" s="8">
        <v>9889.4471653200017</v>
      </c>
      <c r="BE29" s="8">
        <v>9891.8573631999989</v>
      </c>
      <c r="BF29" s="8">
        <v>10176.53317384</v>
      </c>
      <c r="BG29" s="8">
        <v>9917.7000779800019</v>
      </c>
      <c r="BH29" s="8">
        <v>10023.747376449999</v>
      </c>
      <c r="BI29" s="8">
        <v>10356.50255865</v>
      </c>
      <c r="BJ29" s="8">
        <v>9024.5898397499986</v>
      </c>
      <c r="BK29" s="8">
        <v>9508.1039946400015</v>
      </c>
      <c r="BL29" s="8">
        <v>9327.3729180200007</v>
      </c>
      <c r="BM29" s="8">
        <v>9624.3450344499997</v>
      </c>
      <c r="BN29" s="8">
        <v>9420.7120808100026</v>
      </c>
      <c r="BO29" s="8">
        <v>10269.673167830004</v>
      </c>
      <c r="BP29" s="8">
        <v>10689.803335950002</v>
      </c>
    </row>
    <row r="30" spans="1:68" ht="25.5">
      <c r="A30" s="10" t="s">
        <v>226</v>
      </c>
      <c r="B30" s="9"/>
      <c r="C30" s="8"/>
      <c r="D30" s="8">
        <v>102.03917749999999</v>
      </c>
      <c r="E30" s="8">
        <v>167.73694105000001</v>
      </c>
      <c r="F30" s="8">
        <v>184.65069305</v>
      </c>
      <c r="G30" s="8">
        <v>206.05589055000002</v>
      </c>
      <c r="H30" s="8">
        <v>249.40662695000003</v>
      </c>
      <c r="I30" s="8">
        <v>273.28419355</v>
      </c>
      <c r="J30" s="8">
        <v>299.21681219999999</v>
      </c>
      <c r="K30" s="8">
        <v>336.73673409999998</v>
      </c>
      <c r="L30" s="8">
        <v>407.68631244999995</v>
      </c>
      <c r="M30" s="8">
        <v>533.59256730000004</v>
      </c>
      <c r="N30" s="8">
        <v>595.34173705000012</v>
      </c>
      <c r="O30" s="8">
        <v>685.41104509999991</v>
      </c>
      <c r="P30" s="8">
        <v>765.57774905999997</v>
      </c>
      <c r="Q30" s="8">
        <v>1161.2705197499999</v>
      </c>
      <c r="R30" s="8">
        <v>1327.8038042000001</v>
      </c>
      <c r="S30" s="8">
        <v>1581.6422564499999</v>
      </c>
      <c r="T30" s="8">
        <v>1762.6339452499999</v>
      </c>
      <c r="U30" s="8">
        <v>1848.7257404500001</v>
      </c>
      <c r="V30" s="8">
        <v>1892.92093</v>
      </c>
      <c r="W30" s="8">
        <v>1968.4191060000001</v>
      </c>
      <c r="X30" s="8">
        <v>2111.4216397999999</v>
      </c>
      <c r="Y30" s="8">
        <v>2213.1016353499999</v>
      </c>
      <c r="Z30" s="8">
        <v>2440.2866153999998</v>
      </c>
      <c r="AA30" s="8">
        <v>2539.30678055</v>
      </c>
      <c r="AB30" s="8">
        <v>2764.4139141300002</v>
      </c>
      <c r="AC30" s="8">
        <v>2878.1442847199996</v>
      </c>
      <c r="AD30" s="8">
        <v>3095.2904803699998</v>
      </c>
      <c r="AE30" s="8">
        <v>3232.8082635299997</v>
      </c>
      <c r="AF30" s="8">
        <v>3792.1852814900003</v>
      </c>
      <c r="AG30" s="8">
        <v>4028.5623964500001</v>
      </c>
      <c r="AH30" s="8">
        <v>4411.6551376899988</v>
      </c>
      <c r="AI30" s="8">
        <v>4841.4432264300003</v>
      </c>
      <c r="AJ30" s="8">
        <v>5260.7375419700002</v>
      </c>
      <c r="AK30" s="8">
        <v>5567.4488186199997</v>
      </c>
      <c r="AL30" s="8">
        <v>5770.6485454699996</v>
      </c>
      <c r="AM30" s="8">
        <v>6483.2865168200005</v>
      </c>
      <c r="AN30" s="8">
        <v>6886.2556151399995</v>
      </c>
      <c r="AO30" s="8">
        <v>7036.8355297500002</v>
      </c>
      <c r="AP30" s="8">
        <v>7269.28674426</v>
      </c>
      <c r="AQ30" s="8">
        <v>7562.4942825300004</v>
      </c>
      <c r="AR30" s="8">
        <v>7897.3934684999995</v>
      </c>
      <c r="AS30" s="8">
        <v>8457.7573218899997</v>
      </c>
      <c r="AT30" s="8">
        <v>8774.8500542599995</v>
      </c>
      <c r="AU30" s="8">
        <v>9210.0692922200014</v>
      </c>
      <c r="AV30" s="8">
        <v>9510.9532012300006</v>
      </c>
      <c r="AW30" s="8">
        <v>9823.4190802399989</v>
      </c>
      <c r="AX30" s="8">
        <v>9903.5496878800004</v>
      </c>
      <c r="AY30" s="8">
        <v>10314.96208152</v>
      </c>
      <c r="AZ30" s="8">
        <v>8161.7471809600011</v>
      </c>
      <c r="BA30" s="8">
        <v>8204.8149672500003</v>
      </c>
      <c r="BB30" s="8">
        <v>8175.7852101899998</v>
      </c>
      <c r="BC30" s="8">
        <v>9433.5044437600009</v>
      </c>
      <c r="BD30" s="8">
        <v>9688.8354289000017</v>
      </c>
      <c r="BE30" s="8">
        <v>9814.3737778399991</v>
      </c>
      <c r="BF30" s="8">
        <v>9938.7334416899994</v>
      </c>
      <c r="BG30" s="8">
        <v>9949.1800906200024</v>
      </c>
      <c r="BH30" s="8">
        <v>9892.6940946599989</v>
      </c>
      <c r="BI30" s="8">
        <v>10031.0088693</v>
      </c>
      <c r="BJ30" s="8">
        <v>9196.1853667599989</v>
      </c>
      <c r="BK30" s="8">
        <v>9101.0823811900009</v>
      </c>
      <c r="BL30" s="8">
        <v>9163.3155747600013</v>
      </c>
      <c r="BM30" s="8">
        <v>9466.018549819999</v>
      </c>
      <c r="BN30" s="8">
        <v>9835.7474037200027</v>
      </c>
      <c r="BO30" s="8">
        <v>10113.700435720004</v>
      </c>
      <c r="BP30" s="8">
        <v>10435.875220610002</v>
      </c>
    </row>
    <row r="31" spans="1:68">
      <c r="A31" s="10" t="s">
        <v>224</v>
      </c>
      <c r="B31" s="9"/>
      <c r="C31" s="8"/>
      <c r="D31" s="8">
        <v>53.481951129999985</v>
      </c>
      <c r="E31" s="8">
        <v>156.32047617999999</v>
      </c>
      <c r="F31" s="8">
        <v>168.33666323000003</v>
      </c>
      <c r="G31" s="8">
        <v>187.94861345000001</v>
      </c>
      <c r="H31" s="8">
        <v>251.76401282999993</v>
      </c>
      <c r="I31" s="8">
        <v>275.60022358999998</v>
      </c>
      <c r="J31" s="8">
        <v>309.17037888999999</v>
      </c>
      <c r="K31" s="8">
        <v>358.52576167000001</v>
      </c>
      <c r="L31" s="8">
        <v>405.99871154000004</v>
      </c>
      <c r="M31" s="8">
        <v>532.87944627000013</v>
      </c>
      <c r="N31" s="8">
        <v>592.70922797000003</v>
      </c>
      <c r="O31" s="8">
        <v>681.63372132000006</v>
      </c>
      <c r="P31" s="8">
        <v>758.29270112999995</v>
      </c>
      <c r="Q31" s="8">
        <v>1181.4686246599999</v>
      </c>
      <c r="R31" s="8">
        <v>1402.4243535799999</v>
      </c>
      <c r="S31" s="8">
        <v>1630.7991404899999</v>
      </c>
      <c r="T31" s="8">
        <v>1809.0757750599996</v>
      </c>
      <c r="U31" s="8">
        <v>1933.6754327499998</v>
      </c>
      <c r="V31" s="8">
        <v>1963.3904409200002</v>
      </c>
      <c r="W31" s="8">
        <v>2025.0081779</v>
      </c>
      <c r="X31" s="8">
        <v>2151.7624531099996</v>
      </c>
      <c r="Y31" s="8">
        <v>2191.4381095700001</v>
      </c>
      <c r="Z31" s="8">
        <v>2462.9691916100005</v>
      </c>
      <c r="AA31" s="8">
        <v>2542.7502650600004</v>
      </c>
      <c r="AB31" s="8">
        <v>2871.8941406400004</v>
      </c>
      <c r="AC31" s="8">
        <v>2986.0304225299997</v>
      </c>
      <c r="AD31" s="8">
        <v>3205.9739767199999</v>
      </c>
      <c r="AE31" s="8">
        <v>3315.5878799699999</v>
      </c>
      <c r="AF31" s="8">
        <v>3573.60930044</v>
      </c>
      <c r="AG31" s="8">
        <v>3750.0808147300008</v>
      </c>
      <c r="AH31" s="8">
        <v>4133.1894303500003</v>
      </c>
      <c r="AI31" s="8">
        <v>4618.6829881199992</v>
      </c>
      <c r="AJ31" s="8">
        <v>5249.4934604</v>
      </c>
      <c r="AK31" s="8">
        <v>5987.3037764500004</v>
      </c>
      <c r="AL31" s="8">
        <v>6395.9724426499997</v>
      </c>
      <c r="AM31" s="8">
        <v>6826.185276019999</v>
      </c>
      <c r="AN31" s="8">
        <v>7313.1522271799995</v>
      </c>
      <c r="AO31" s="8">
        <v>7651.983097379999</v>
      </c>
      <c r="AP31" s="8">
        <v>7965.0420741799999</v>
      </c>
      <c r="AQ31" s="8">
        <v>8361.6378249000009</v>
      </c>
      <c r="AR31" s="8">
        <v>8717.8818089899978</v>
      </c>
      <c r="AS31" s="8">
        <v>9465.2761624699997</v>
      </c>
      <c r="AT31" s="8">
        <v>9964.3393577799998</v>
      </c>
      <c r="AU31" s="8">
        <v>10657.934267389997</v>
      </c>
      <c r="AV31" s="8">
        <v>11096.499969839997</v>
      </c>
      <c r="AW31" s="8">
        <v>11561.265841629998</v>
      </c>
      <c r="AX31" s="8">
        <v>11459.915459079997</v>
      </c>
      <c r="AY31" s="8">
        <v>13866.72125047</v>
      </c>
      <c r="AZ31" s="8">
        <v>9524.0760351400004</v>
      </c>
      <c r="BA31" s="8">
        <v>9330.8988649599978</v>
      </c>
      <c r="BB31" s="8">
        <v>9220.302962669999</v>
      </c>
      <c r="BC31" s="8">
        <v>9456.7916366400004</v>
      </c>
      <c r="BD31" s="8">
        <v>9294.5508137100005</v>
      </c>
      <c r="BE31" s="8">
        <v>9305.6635649000036</v>
      </c>
      <c r="BF31" s="8">
        <v>9254.1987156300002</v>
      </c>
      <c r="BG31" s="8">
        <v>9304.0824008900017</v>
      </c>
      <c r="BH31" s="8">
        <v>9200.5587905400007</v>
      </c>
      <c r="BI31" s="8">
        <v>9234.4730537300002</v>
      </c>
      <c r="BJ31" s="8">
        <v>9261.4023507000002</v>
      </c>
      <c r="BK31" s="8">
        <v>9483.9898582900005</v>
      </c>
      <c r="BL31" s="8">
        <v>9594.4921930600012</v>
      </c>
      <c r="BM31" s="8">
        <v>9831.6436304200015</v>
      </c>
      <c r="BN31" s="8">
        <v>9714.1605985799997</v>
      </c>
      <c r="BO31" s="8">
        <v>10064.11340719</v>
      </c>
      <c r="BP31" s="8">
        <v>10455.009131109999</v>
      </c>
    </row>
    <row r="32" spans="1:68">
      <c r="A32" s="11" t="s">
        <v>147</v>
      </c>
      <c r="B32" s="11"/>
      <c r="C32" s="8"/>
      <c r="D32" s="8">
        <v>49.04831162</v>
      </c>
      <c r="E32" s="8">
        <v>61.95781564</v>
      </c>
      <c r="F32" s="8">
        <v>79.241628610000006</v>
      </c>
      <c r="G32" s="8">
        <v>98.157845809999998</v>
      </c>
      <c r="H32" s="8">
        <v>96.303772730000006</v>
      </c>
      <c r="I32" s="8">
        <v>96.232493140000003</v>
      </c>
      <c r="J32" s="8">
        <v>88.489911899999996</v>
      </c>
      <c r="K32" s="8">
        <v>68.227319030000004</v>
      </c>
      <c r="L32" s="8">
        <v>71.177859190000007</v>
      </c>
      <c r="M32" s="8">
        <v>72.410362570000004</v>
      </c>
      <c r="N32" s="8">
        <v>75.470103649999999</v>
      </c>
      <c r="O32" s="8">
        <v>79.247427430000002</v>
      </c>
      <c r="P32" s="8">
        <v>86.532475360000007</v>
      </c>
      <c r="Q32" s="8">
        <v>66.334370449999994</v>
      </c>
      <c r="R32" s="8">
        <v>-8.2861789300000002</v>
      </c>
      <c r="S32" s="8">
        <v>-57.44306297</v>
      </c>
      <c r="T32" s="8">
        <v>-103.88489278</v>
      </c>
      <c r="U32" s="8">
        <v>-188.83458537999999</v>
      </c>
      <c r="V32" s="8">
        <v>-259.30409630000003</v>
      </c>
      <c r="W32" s="8">
        <v>-315.89316789999998</v>
      </c>
      <c r="X32" s="8">
        <v>-356.23398200999998</v>
      </c>
      <c r="Y32" s="8">
        <v>-334.57045627999997</v>
      </c>
      <c r="Z32" s="8">
        <v>-357.25303229000002</v>
      </c>
      <c r="AA32" s="8">
        <v>-360.69651670000002</v>
      </c>
      <c r="AB32" s="8">
        <v>-468.17674270999998</v>
      </c>
      <c r="AC32" s="8">
        <v>-576.06288016999997</v>
      </c>
      <c r="AD32" s="8">
        <v>-686.74637691999999</v>
      </c>
      <c r="AE32" s="8">
        <v>-769.52599336000003</v>
      </c>
      <c r="AF32" s="8">
        <v>-550.95001231000003</v>
      </c>
      <c r="AG32" s="8">
        <v>-272.46843059000003</v>
      </c>
      <c r="AH32" s="8">
        <v>5.9972767500000002</v>
      </c>
      <c r="AI32" s="8">
        <v>228.75751506</v>
      </c>
      <c r="AJ32" s="8">
        <v>240.00159662999999</v>
      </c>
      <c r="AK32" s="8">
        <v>-179.85336119999999</v>
      </c>
      <c r="AL32" s="8">
        <v>-805.17725838000001</v>
      </c>
      <c r="AM32" s="8">
        <v>-1148.0760175800001</v>
      </c>
      <c r="AN32" s="8">
        <v>-1574.9726296199999</v>
      </c>
      <c r="AO32" s="8">
        <v>-2190.1201972499998</v>
      </c>
      <c r="AP32" s="8">
        <v>-685.87552717000005</v>
      </c>
      <c r="AQ32" s="8">
        <v>-1485.0190695399999</v>
      </c>
      <c r="AR32" s="8">
        <v>-2305.5074100299998</v>
      </c>
      <c r="AS32" s="8">
        <v>-3313.0262506099998</v>
      </c>
      <c r="AT32" s="8">
        <v>-4502.5155541300001</v>
      </c>
      <c r="AU32" s="8">
        <v>-4450.3805292999996</v>
      </c>
      <c r="AV32" s="8">
        <v>-6035.9272979099997</v>
      </c>
      <c r="AW32" s="8">
        <v>-7773.7740592999999</v>
      </c>
      <c r="AX32" s="8">
        <v>-9330.1398305000002</v>
      </c>
      <c r="AY32" s="8">
        <v>-11410.898999450001</v>
      </c>
      <c r="AZ32" s="8">
        <v>-12773.22785363</v>
      </c>
      <c r="BA32" s="8">
        <v>-13899.311751339999</v>
      </c>
      <c r="BB32" s="8">
        <v>-14943.829503819999</v>
      </c>
      <c r="BC32" s="8">
        <v>-14943.829503819999</v>
      </c>
      <c r="BD32" s="8">
        <v>-14351.568290020001</v>
      </c>
      <c r="BE32" s="8">
        <v>-13765.37449172</v>
      </c>
      <c r="BF32" s="8">
        <v>-12843.04003351</v>
      </c>
      <c r="BG32" s="8">
        <v>-12229.42235642</v>
      </c>
      <c r="BH32" s="8">
        <v>-11406.23377051</v>
      </c>
      <c r="BI32" s="8">
        <v>-10284.20426559</v>
      </c>
      <c r="BJ32" s="12">
        <v>-10284.20426559</v>
      </c>
      <c r="BK32" s="12">
        <v>-10284.20426559</v>
      </c>
      <c r="BL32" s="12">
        <v>-10284.20426559</v>
      </c>
      <c r="BM32" s="12">
        <v>-10284.20426559</v>
      </c>
      <c r="BN32" s="12">
        <v>-10284.20426559</v>
      </c>
      <c r="BO32" s="12">
        <v>-10284.20426559</v>
      </c>
      <c r="BP32" s="12">
        <v>-10284.20426559</v>
      </c>
    </row>
    <row r="33" spans="1:68">
      <c r="A33" s="11" t="s">
        <v>146</v>
      </c>
      <c r="B33" s="11"/>
      <c r="AM33" s="8"/>
      <c r="AN33" s="8"/>
      <c r="AO33" s="8"/>
      <c r="AP33" s="8"/>
      <c r="AQ33" s="8"/>
      <c r="AR33" s="8"/>
      <c r="AS33" s="8"/>
      <c r="AT33" s="8"/>
      <c r="AU33" s="8"/>
      <c r="AV33" s="8"/>
      <c r="AW33" s="8"/>
      <c r="AX33" s="8"/>
      <c r="AY33" s="8"/>
      <c r="AZ33" s="8"/>
      <c r="BA33" s="8"/>
      <c r="BB33" s="8"/>
      <c r="BC33" s="8">
        <v>4997.3648621900002</v>
      </c>
      <c r="BD33" s="8">
        <v>5000.0000000000018</v>
      </c>
      <c r="BE33" s="8">
        <v>5000.0000000000009</v>
      </c>
      <c r="BF33" s="8">
        <v>5000.0000000000009</v>
      </c>
      <c r="BG33" s="8">
        <v>5000.0000000000009</v>
      </c>
      <c r="BH33" s="8">
        <v>5000.0000000000009</v>
      </c>
      <c r="BI33" s="8">
        <v>5000.0000000000018</v>
      </c>
      <c r="BJ33" s="8">
        <v>4763.1874890500021</v>
      </c>
      <c r="BK33" s="8">
        <v>4787.3016254000022</v>
      </c>
      <c r="BL33" s="8">
        <v>4520.1823503600026</v>
      </c>
      <c r="BM33" s="8">
        <v>4312.8837543900027</v>
      </c>
      <c r="BN33" s="8">
        <v>4019.4352366200028</v>
      </c>
      <c r="BO33" s="8">
        <v>4224.9949972600025</v>
      </c>
      <c r="BP33" s="8">
        <v>4459.7892021000025</v>
      </c>
    </row>
  </sheetData>
  <pageMargins left="3.937007874015748E-2" right="3.937007874015748E-2" top="3.937007874015748E-2" bottom="3.937007874015748E-2" header="0" footer="3.937007874015748E-2"/>
  <pageSetup paperSize="9" scale="2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Z107"/>
  <sheetViews>
    <sheetView zoomScaleNormal="100" zoomScaleSheetLayoutView="100" workbookViewId="0"/>
  </sheetViews>
  <sheetFormatPr baseColWidth="10" defaultColWidth="8.25" defaultRowHeight="12.75" outlineLevelRow="1" outlineLevelCol="1"/>
  <cols>
    <col min="1" max="1" width="46.75" style="95" customWidth="1"/>
    <col min="2" max="2" width="46.75" style="110" customWidth="1"/>
    <col min="3" max="3" width="2.375" style="111" bestFit="1" customWidth="1"/>
    <col min="4" max="4" width="12.625" style="48" customWidth="1" collapsed="1"/>
    <col min="5" max="8" width="12.625" style="112" hidden="1" customWidth="1" outlineLevel="1"/>
    <col min="9" max="43" width="12.625" style="48" hidden="1" customWidth="1" outlineLevel="1"/>
    <col min="44" max="44" width="12.625" style="48" customWidth="1" collapsed="1"/>
    <col min="45" max="46" width="12.625" style="48" hidden="1" customWidth="1" outlineLevel="1"/>
    <col min="47" max="49" width="12.625" style="48" hidden="1" customWidth="1" outlineLevel="1" collapsed="1"/>
    <col min="50" max="51" width="12.625" style="48" hidden="1" customWidth="1" outlineLevel="1"/>
    <col min="52" max="52" width="12.625" style="48" hidden="1" customWidth="1" outlineLevel="1" collapsed="1"/>
    <col min="53" max="53" width="12.625" style="48" hidden="1" customWidth="1" outlineLevel="1"/>
    <col min="54" max="54" width="12.625" style="48" hidden="1" customWidth="1" outlineLevel="1" collapsed="1"/>
    <col min="55" max="55" width="12.625" style="48" hidden="1" customWidth="1" outlineLevel="1"/>
    <col min="56" max="56" width="12.625" style="98" hidden="1" customWidth="1" outlineLevel="1" collapsed="1"/>
    <col min="57" max="59" width="12.625" style="98" hidden="1" customWidth="1" outlineLevel="1"/>
    <col min="60" max="63" width="12.625" style="48" hidden="1" customWidth="1" outlineLevel="1"/>
    <col min="64" max="64" width="12.625" style="48" customWidth="1" collapsed="1"/>
    <col min="65" max="66" width="12.625" style="48" hidden="1" customWidth="1" outlineLevel="1" collapsed="1"/>
    <col min="67" max="68" width="12.625" style="48" customWidth="1" collapsed="1"/>
    <col min="69" max="70" width="12.625" style="48" customWidth="1"/>
    <col min="71" max="82" width="8.25" style="48" bestFit="1" customWidth="1"/>
    <col min="83" max="83" width="8.625" style="48" bestFit="1" customWidth="1"/>
    <col min="84" max="106" width="8.25" style="48" bestFit="1" customWidth="1"/>
    <col min="107" max="107" width="9.875" style="48" bestFit="1" customWidth="1"/>
    <col min="108" max="111" width="8.25" style="48" bestFit="1" customWidth="1"/>
    <col min="112" max="112" width="9.875" style="48" bestFit="1" customWidth="1"/>
    <col min="113" max="115" width="8.25" style="48" bestFit="1" customWidth="1"/>
    <col min="116" max="116" width="8.75" style="48" bestFit="1" customWidth="1"/>
    <col min="117" max="117" width="10" style="48" bestFit="1" customWidth="1"/>
    <col min="118" max="118" width="9.25" style="48" bestFit="1" customWidth="1"/>
    <col min="119" max="119" width="8.375" style="48" bestFit="1" customWidth="1"/>
    <col min="120" max="120" width="11.75" style="48" bestFit="1" customWidth="1"/>
    <col min="121" max="123" width="12.25" style="48" bestFit="1" customWidth="1"/>
    <col min="124" max="124" width="24.625" style="48" bestFit="1" customWidth="1"/>
    <col min="125" max="16384" width="8.25" style="48"/>
  </cols>
  <sheetData>
    <row r="1" spans="1:130" s="30" customFormat="1" ht="36" customHeight="1">
      <c r="A1" s="26" t="s">
        <v>231</v>
      </c>
      <c r="B1" s="26" t="s">
        <v>232</v>
      </c>
      <c r="C1" s="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row>
    <row r="2" spans="1:130" s="35" customFormat="1" ht="36" customHeight="1">
      <c r="A2" s="31"/>
      <c r="B2" s="32"/>
      <c r="C2" s="33"/>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34" t="s">
        <v>191</v>
      </c>
      <c r="BR2" s="34" t="s">
        <v>193</v>
      </c>
    </row>
    <row r="3" spans="1:130" s="41" customFormat="1" ht="25.5">
      <c r="A3" s="36" t="s">
        <v>229</v>
      </c>
      <c r="B3" s="36" t="s">
        <v>230</v>
      </c>
      <c r="C3" s="37"/>
      <c r="D3" s="38">
        <v>1960</v>
      </c>
      <c r="E3" s="39" t="s">
        <v>107</v>
      </c>
      <c r="F3" s="39">
        <v>1962</v>
      </c>
      <c r="G3" s="39">
        <v>1963</v>
      </c>
      <c r="H3" s="39" t="s">
        <v>108</v>
      </c>
      <c r="I3" s="39">
        <v>1965</v>
      </c>
      <c r="J3" s="39">
        <v>1966</v>
      </c>
      <c r="K3" s="39" t="s">
        <v>109</v>
      </c>
      <c r="L3" s="39">
        <v>1968</v>
      </c>
      <c r="M3" s="39" t="s">
        <v>110</v>
      </c>
      <c r="N3" s="39">
        <v>1970</v>
      </c>
      <c r="O3" s="39" t="s">
        <v>111</v>
      </c>
      <c r="P3" s="39">
        <v>1972</v>
      </c>
      <c r="Q3" s="39" t="s">
        <v>112</v>
      </c>
      <c r="R3" s="39">
        <v>1974</v>
      </c>
      <c r="S3" s="39" t="s">
        <v>113</v>
      </c>
      <c r="T3" s="39">
        <v>1976</v>
      </c>
      <c r="U3" s="39" t="s">
        <v>114</v>
      </c>
      <c r="V3" s="39">
        <v>1978</v>
      </c>
      <c r="W3" s="39">
        <v>1979</v>
      </c>
      <c r="X3" s="39" t="s">
        <v>115</v>
      </c>
      <c r="Y3" s="39">
        <v>1981</v>
      </c>
      <c r="Z3" s="39" t="s">
        <v>116</v>
      </c>
      <c r="AA3" s="39">
        <v>1983</v>
      </c>
      <c r="AB3" s="39" t="s">
        <v>117</v>
      </c>
      <c r="AC3" s="39">
        <v>1985</v>
      </c>
      <c r="AD3" s="39" t="s">
        <v>118</v>
      </c>
      <c r="AE3" s="39">
        <v>1987</v>
      </c>
      <c r="AF3" s="39" t="s">
        <v>119</v>
      </c>
      <c r="AG3" s="39">
        <v>1989</v>
      </c>
      <c r="AH3" s="39" t="s">
        <v>120</v>
      </c>
      <c r="AI3" s="39">
        <v>1991</v>
      </c>
      <c r="AJ3" s="39" t="s">
        <v>121</v>
      </c>
      <c r="AK3" s="39" t="s">
        <v>122</v>
      </c>
      <c r="AL3" s="39">
        <v>1994</v>
      </c>
      <c r="AM3" s="39" t="s">
        <v>123</v>
      </c>
      <c r="AN3" s="39">
        <v>1996</v>
      </c>
      <c r="AO3" s="39" t="s">
        <v>124</v>
      </c>
      <c r="AP3" s="39">
        <v>1998</v>
      </c>
      <c r="AQ3" s="39" t="s">
        <v>125</v>
      </c>
      <c r="AR3" s="39">
        <v>2000</v>
      </c>
      <c r="AS3" s="39" t="s">
        <v>126</v>
      </c>
      <c r="AT3" s="39">
        <v>2002</v>
      </c>
      <c r="AU3" s="39" t="s">
        <v>127</v>
      </c>
      <c r="AV3" s="39" t="s">
        <v>8</v>
      </c>
      <c r="AW3" s="39" t="s">
        <v>128</v>
      </c>
      <c r="AX3" s="40" t="s">
        <v>9</v>
      </c>
      <c r="AY3" s="40" t="s">
        <v>129</v>
      </c>
      <c r="AZ3" s="40" t="s">
        <v>130</v>
      </c>
      <c r="BA3" s="40" t="s">
        <v>131</v>
      </c>
      <c r="BB3" s="40" t="s">
        <v>0</v>
      </c>
      <c r="BC3" s="40" t="s">
        <v>132</v>
      </c>
      <c r="BD3" s="40" t="s">
        <v>103</v>
      </c>
      <c r="BE3" s="40" t="s">
        <v>133</v>
      </c>
      <c r="BF3" s="40" t="s">
        <v>69</v>
      </c>
      <c r="BG3" s="40" t="s">
        <v>134</v>
      </c>
      <c r="BH3" s="40" t="s">
        <v>85</v>
      </c>
      <c r="BI3" s="40" t="s">
        <v>87</v>
      </c>
      <c r="BJ3" s="40" t="s">
        <v>88</v>
      </c>
      <c r="BK3" s="40" t="s">
        <v>135</v>
      </c>
      <c r="BL3" s="40" t="s">
        <v>92</v>
      </c>
      <c r="BM3" s="40" t="s">
        <v>136</v>
      </c>
      <c r="BN3" s="40" t="s">
        <v>106</v>
      </c>
      <c r="BO3" s="40" t="s">
        <v>141</v>
      </c>
      <c r="BP3" s="40" t="s">
        <v>185</v>
      </c>
      <c r="BQ3" s="34" t="s">
        <v>192</v>
      </c>
      <c r="BR3" s="34" t="s">
        <v>194</v>
      </c>
    </row>
    <row r="4" spans="1:130" ht="16.5" customHeight="1">
      <c r="A4" s="42" t="s">
        <v>84</v>
      </c>
      <c r="B4" s="42" t="s">
        <v>159</v>
      </c>
      <c r="C4" s="43"/>
      <c r="D4" s="44">
        <v>75.422752799999998</v>
      </c>
      <c r="E4" s="44">
        <v>89.450899100000001</v>
      </c>
      <c r="F4" s="44">
        <v>100.47822305</v>
      </c>
      <c r="G4" s="44">
        <v>112.05704675</v>
      </c>
      <c r="H4" s="44">
        <v>123.5071499</v>
      </c>
      <c r="I4" s="44">
        <v>135.45367615000001</v>
      </c>
      <c r="J4" s="44">
        <v>144.5851462</v>
      </c>
      <c r="K4" s="44">
        <v>157.41515004999999</v>
      </c>
      <c r="L4" s="44">
        <v>204.64616899999999</v>
      </c>
      <c r="M4" s="44">
        <v>267.1185696</v>
      </c>
      <c r="N4" s="44">
        <v>298.94419870000002</v>
      </c>
      <c r="O4" s="44">
        <v>344.62131525000001</v>
      </c>
      <c r="P4" s="44">
        <v>386.42401325999998</v>
      </c>
      <c r="Q4" s="44">
        <v>570.49164754999993</v>
      </c>
      <c r="R4" s="44">
        <v>654.88282219999996</v>
      </c>
      <c r="S4" s="44">
        <v>766.19660850000002</v>
      </c>
      <c r="T4" s="44">
        <v>858.04555420000008</v>
      </c>
      <c r="U4" s="44">
        <v>881.88802299999998</v>
      </c>
      <c r="V4" s="44">
        <v>911.22570900000005</v>
      </c>
      <c r="W4" s="44">
        <v>955.91501800000003</v>
      </c>
      <c r="X4" s="44">
        <v>1035.186661</v>
      </c>
      <c r="Y4" s="44">
        <v>1116.440838</v>
      </c>
      <c r="Z4" s="44">
        <v>1206.847624</v>
      </c>
      <c r="AA4" s="44">
        <v>1261.0955019999999</v>
      </c>
      <c r="AB4" s="44">
        <v>1316.815292</v>
      </c>
      <c r="AC4" s="44">
        <v>1366.0807890000001</v>
      </c>
      <c r="AD4" s="44">
        <v>1471.341923</v>
      </c>
      <c r="AE4" s="44">
        <v>1545.728983</v>
      </c>
      <c r="AF4" s="44">
        <v>1973.5916090000001</v>
      </c>
      <c r="AG4" s="44">
        <v>2118.4393380000001</v>
      </c>
      <c r="AH4" s="44">
        <v>2306.5497289999998</v>
      </c>
      <c r="AI4" s="44">
        <v>2489.7471179999998</v>
      </c>
      <c r="AJ4" s="44">
        <v>2590.3184970000002</v>
      </c>
      <c r="AK4" s="44">
        <v>2636.5316859999998</v>
      </c>
      <c r="AL4" s="44">
        <v>2634.086789</v>
      </c>
      <c r="AM4" s="44">
        <v>3130.7047240000002</v>
      </c>
      <c r="AN4" s="44">
        <v>3147.6961809999998</v>
      </c>
      <c r="AO4" s="44">
        <v>3119.9594280000001</v>
      </c>
      <c r="AP4" s="44">
        <v>3189.6002619999999</v>
      </c>
      <c r="AQ4" s="44">
        <v>3285.3142419999999</v>
      </c>
      <c r="AR4" s="44">
        <v>3436.7982059999999</v>
      </c>
      <c r="AS4" s="44">
        <v>3623.840166</v>
      </c>
      <c r="AT4" s="44">
        <v>3682.2781409999998</v>
      </c>
      <c r="AU4" s="44">
        <v>3763.6354150000002</v>
      </c>
      <c r="AV4" s="44">
        <v>3825.9135780000001</v>
      </c>
      <c r="AW4" s="44">
        <v>3904.5609420000001</v>
      </c>
      <c r="AX4" s="44">
        <v>4038.693405</v>
      </c>
      <c r="AY4" s="44">
        <v>4242.6310359999998</v>
      </c>
      <c r="AZ4" s="44">
        <v>4437.8430420000004</v>
      </c>
      <c r="BA4" s="44">
        <v>4578.4627140000002</v>
      </c>
      <c r="BB4" s="44">
        <v>4604.5164409999998</v>
      </c>
      <c r="BC4" s="44">
        <v>4744.7287002700004</v>
      </c>
      <c r="BD4" s="44">
        <v>4839.9533783100005</v>
      </c>
      <c r="BE4" s="44">
        <v>4951.2043738299999</v>
      </c>
      <c r="BF4" s="44">
        <v>5018.0923088400004</v>
      </c>
      <c r="BG4" s="44">
        <v>5096.3690086400002</v>
      </c>
      <c r="BH4" s="44">
        <v>5171.4678908300002</v>
      </c>
      <c r="BI4" s="44">
        <v>5217.72304429</v>
      </c>
      <c r="BJ4" s="44">
        <v>5313.4753958299989</v>
      </c>
      <c r="BK4" s="44">
        <v>5445.6673437800009</v>
      </c>
      <c r="BL4" s="44">
        <v>5515.746491580001</v>
      </c>
      <c r="BM4" s="44">
        <v>5677.9339521399997</v>
      </c>
      <c r="BN4" s="44">
        <v>5861.5567065000023</v>
      </c>
      <c r="BO4" s="44">
        <v>6047.8755052300021</v>
      </c>
      <c r="BP4" s="44">
        <v>6247.742687160001</v>
      </c>
      <c r="BQ4" s="45">
        <f>IF(BP4="–","–",(BP4-BO4)/ABS(BO4))</f>
        <v>3.3047502673816676E-2</v>
      </c>
      <c r="BR4" s="46">
        <f>IF(BO4="–","–",AVERAGE((BG4-BF4)/ABS(BF4),(BH4-BG4)/ABS(BG4),(BI4-BH4)/ABS(BH4),(BJ4-BI4)/ABS(BI4),(BK4-BJ4)/ABS(BJ4),(BL4-BK4)/ABS(BK4),(BM4-BL4)/ABS(BL4),(BN4-BM4)/ABS(BM4),(BO4-BN4)/ABS(BN4),(BP4-BO4)/ABS(BO4)))</f>
        <v>2.2195596893260186E-2</v>
      </c>
      <c r="BS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9"/>
      <c r="DV4" s="49"/>
      <c r="DW4" s="49"/>
      <c r="DX4" s="49"/>
      <c r="DY4" s="49"/>
      <c r="DZ4" s="49"/>
    </row>
    <row r="5" spans="1:130" ht="16.5" customHeight="1">
      <c r="A5" s="42" t="s">
        <v>197</v>
      </c>
      <c r="B5" s="42" t="s">
        <v>198</v>
      </c>
      <c r="C5" s="43"/>
      <c r="D5" s="44">
        <v>26.6164247</v>
      </c>
      <c r="E5" s="44">
        <v>78.283535850000007</v>
      </c>
      <c r="F5" s="44">
        <v>84.164193299999994</v>
      </c>
      <c r="G5" s="44">
        <v>93.949769700000004</v>
      </c>
      <c r="H5" s="44">
        <v>125.86453575</v>
      </c>
      <c r="I5" s="44">
        <v>137.7697062</v>
      </c>
      <c r="J5" s="44">
        <v>154.53871285</v>
      </c>
      <c r="K5" s="44">
        <v>179.20417760000001</v>
      </c>
      <c r="L5" s="44">
        <v>202.95856825000001</v>
      </c>
      <c r="M5" s="44">
        <v>266.40544855000002</v>
      </c>
      <c r="N5" s="44">
        <v>296.31168965000001</v>
      </c>
      <c r="O5" s="44">
        <v>340.66364920000001</v>
      </c>
      <c r="P5" s="44">
        <v>379.0552606</v>
      </c>
      <c r="Q5" s="44">
        <v>590.68975250000005</v>
      </c>
      <c r="R5" s="44">
        <v>672.83940660000007</v>
      </c>
      <c r="S5" s="44">
        <v>815.35349254999994</v>
      </c>
      <c r="T5" s="44">
        <v>904.48738400000002</v>
      </c>
      <c r="U5" s="44">
        <v>966.83771745000001</v>
      </c>
      <c r="V5" s="44">
        <v>981.69522099999995</v>
      </c>
      <c r="W5" s="44">
        <v>1012.504088</v>
      </c>
      <c r="X5" s="44">
        <v>1075.881228</v>
      </c>
      <c r="Y5" s="44">
        <v>1095.7190559999999</v>
      </c>
      <c r="Z5" s="44">
        <v>1231.4845949999999</v>
      </c>
      <c r="AA5" s="44">
        <v>1271.375131</v>
      </c>
      <c r="AB5" s="44">
        <v>1435.9470690000001</v>
      </c>
      <c r="AC5" s="44">
        <v>1493.0152089999999</v>
      </c>
      <c r="AD5" s="44">
        <v>1602.9869859999999</v>
      </c>
      <c r="AE5" s="44">
        <v>1657.7939409999999</v>
      </c>
      <c r="AF5" s="44">
        <v>1786.8046490000002</v>
      </c>
      <c r="AG5" s="44">
        <v>1875.040407</v>
      </c>
      <c r="AH5" s="44">
        <v>2066.5947189999997</v>
      </c>
      <c r="AI5" s="44">
        <v>2309.3414949999997</v>
      </c>
      <c r="AJ5" s="44">
        <v>2625.2984630000001</v>
      </c>
      <c r="AK5" s="44">
        <v>2881.3899410000004</v>
      </c>
      <c r="AL5" s="44">
        <v>3078.0617379999999</v>
      </c>
      <c r="AM5" s="44">
        <v>3285.1016650000001</v>
      </c>
      <c r="AN5" s="44">
        <v>3656.576114</v>
      </c>
      <c r="AO5" s="44">
        <v>3825.9915489999998</v>
      </c>
      <c r="AP5" s="44">
        <v>3982.521037</v>
      </c>
      <c r="AQ5" s="44">
        <v>4181.0297570000002</v>
      </c>
      <c r="AR5" s="44">
        <v>4358.9409020000003</v>
      </c>
      <c r="AS5" s="44">
        <v>4732.6380810000001</v>
      </c>
      <c r="AT5" s="44">
        <v>4982.1696789999996</v>
      </c>
      <c r="AU5" s="44">
        <v>5328.9671330000001</v>
      </c>
      <c r="AV5" s="44">
        <v>5548.2499850000004</v>
      </c>
      <c r="AW5" s="44">
        <v>5780.6329189999997</v>
      </c>
      <c r="AX5" s="44">
        <v>5729.9577360000003</v>
      </c>
      <c r="AY5" s="44">
        <v>7423.3606229999996</v>
      </c>
      <c r="AZ5" s="44">
        <v>3590.5766640000002</v>
      </c>
      <c r="BA5" s="44">
        <v>3517.7488720000001</v>
      </c>
      <c r="BB5" s="44">
        <v>3476.0542169999999</v>
      </c>
      <c r="BC5" s="44">
        <v>4606.87891846</v>
      </c>
      <c r="BD5" s="44">
        <v>4780.2872116899998</v>
      </c>
      <c r="BE5" s="44">
        <v>4803.9212053399997</v>
      </c>
      <c r="BF5" s="44">
        <v>4866.8815825399997</v>
      </c>
      <c r="BG5" s="44">
        <v>4804.0816519400005</v>
      </c>
      <c r="BH5" s="44">
        <v>4666.5126788399994</v>
      </c>
      <c r="BI5" s="44">
        <v>4767.6506735900002</v>
      </c>
      <c r="BJ5" s="44">
        <v>3844.5432342200002</v>
      </c>
      <c r="BK5" s="44">
        <v>3619.4292479999999</v>
      </c>
      <c r="BL5" s="44">
        <v>3617.1235567800004</v>
      </c>
      <c r="BM5" s="44">
        <v>3749.01347902</v>
      </c>
      <c r="BN5" s="44">
        <v>3941.816437</v>
      </c>
      <c r="BO5" s="44">
        <v>4030.5870850000001</v>
      </c>
      <c r="BP5" s="44">
        <v>4155.839078</v>
      </c>
      <c r="BQ5" s="50">
        <f t="shared" ref="BQ5:BQ68" si="0">IF(BP5="–","–",(BP5-BO5)/ABS(BO5))</f>
        <v>3.1075371988892247E-2</v>
      </c>
      <c r="BR5" s="51">
        <f t="shared" ref="BR5:BR68" si="1">IF(BO5="–","–",AVERAGE((BG5-BF5)/ABS(BF5),(BH5-BG5)/ABS(BG5),(BI5-BH5)/ABS(BH5),(BJ5-BI5)/ABS(BI5),(BK5-BJ5)/ABS(BJ5),(BL5-BK5)/ABS(BK5),(BM5-BL5)/ABS(BL5),(BN5-BM5)/ABS(BM5),(BO5-BN5)/ABS(BN5),(BP5-BO5)/ABS(BO5)))</f>
        <v>-1.3119044159540913E-2</v>
      </c>
      <c r="BS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9"/>
      <c r="DV5" s="49"/>
      <c r="DW5" s="49"/>
      <c r="DX5" s="49"/>
      <c r="DY5" s="49"/>
      <c r="DZ5" s="49"/>
    </row>
    <row r="6" spans="1:130" ht="13.5" customHeight="1">
      <c r="A6" s="52" t="s">
        <v>10</v>
      </c>
      <c r="B6" s="53" t="s">
        <v>11</v>
      </c>
      <c r="C6" s="54"/>
      <c r="D6" s="55">
        <v>17.744283150000001</v>
      </c>
      <c r="E6" s="55">
        <v>52.189023900000002</v>
      </c>
      <c r="F6" s="55">
        <v>56.109462200000003</v>
      </c>
      <c r="G6" s="55">
        <v>62.633179800000001</v>
      </c>
      <c r="H6" s="55">
        <v>94.398401800000002</v>
      </c>
      <c r="I6" s="55">
        <v>103.32727964999999</v>
      </c>
      <c r="J6" s="55">
        <v>115.90403465</v>
      </c>
      <c r="K6" s="55">
        <v>134.40313320000001</v>
      </c>
      <c r="L6" s="55">
        <v>152.2189262</v>
      </c>
      <c r="M6" s="55">
        <v>199.80408639999999</v>
      </c>
      <c r="N6" s="55">
        <v>222.23376725</v>
      </c>
      <c r="O6" s="55">
        <v>255.49773719999999</v>
      </c>
      <c r="P6" s="55">
        <v>284.29144560000003</v>
      </c>
      <c r="Q6" s="55">
        <v>443.0173145</v>
      </c>
      <c r="R6" s="55">
        <v>504.62955460000001</v>
      </c>
      <c r="S6" s="55">
        <v>611.51511955000001</v>
      </c>
      <c r="T6" s="55">
        <v>678.36553800000002</v>
      </c>
      <c r="U6" s="55">
        <v>725.12828784999999</v>
      </c>
      <c r="V6" s="55">
        <v>736.27141500000005</v>
      </c>
      <c r="W6" s="55">
        <v>759.37806599999999</v>
      </c>
      <c r="X6" s="55">
        <v>806.91092000000003</v>
      </c>
      <c r="Y6" s="55">
        <v>821.78929200000005</v>
      </c>
      <c r="Z6" s="55">
        <v>923.61344699999995</v>
      </c>
      <c r="AA6" s="55">
        <v>953.53134799999998</v>
      </c>
      <c r="AB6" s="55">
        <v>1076.960302</v>
      </c>
      <c r="AC6" s="55">
        <v>1119.761407</v>
      </c>
      <c r="AD6" s="55">
        <v>1202.240241</v>
      </c>
      <c r="AE6" s="55">
        <v>1243.3454549999999</v>
      </c>
      <c r="AF6" s="55">
        <v>1340.1034870000001</v>
      </c>
      <c r="AG6" s="55">
        <v>1406.280305</v>
      </c>
      <c r="AH6" s="55">
        <v>1549.9460389999999</v>
      </c>
      <c r="AI6" s="55">
        <v>1732.0061209999999</v>
      </c>
      <c r="AJ6" s="55">
        <v>1968.9738460000001</v>
      </c>
      <c r="AK6" s="55">
        <v>2132.9769700000002</v>
      </c>
      <c r="AL6" s="55">
        <v>2278.5651819999998</v>
      </c>
      <c r="AM6" s="55">
        <v>2431.828505</v>
      </c>
      <c r="AN6" s="55">
        <v>2742.4320849999999</v>
      </c>
      <c r="AO6" s="55">
        <v>2869.4936619999999</v>
      </c>
      <c r="AP6" s="55">
        <v>2986.890778</v>
      </c>
      <c r="AQ6" s="55">
        <v>3135.7723169999999</v>
      </c>
      <c r="AR6" s="55">
        <v>3269.2056769999999</v>
      </c>
      <c r="AS6" s="55">
        <v>3549.4785609999999</v>
      </c>
      <c r="AT6" s="55">
        <v>3736.6272589999999</v>
      </c>
      <c r="AU6" s="55">
        <v>3996.7253500000002</v>
      </c>
      <c r="AV6" s="55">
        <v>4161.1874889999999</v>
      </c>
      <c r="AW6" s="55">
        <v>4335.47469</v>
      </c>
      <c r="AX6" s="55">
        <v>4297.4683000000005</v>
      </c>
      <c r="AY6" s="55">
        <v>5445.270469</v>
      </c>
      <c r="AZ6" s="55">
        <v>3590.5766640000002</v>
      </c>
      <c r="BA6" s="55">
        <v>3517.7488720000001</v>
      </c>
      <c r="BB6" s="55">
        <v>3476.0542169999999</v>
      </c>
      <c r="BC6" s="55">
        <v>3565.2104469999999</v>
      </c>
      <c r="BD6" s="55">
        <v>3504.0456589999999</v>
      </c>
      <c r="BE6" s="55">
        <v>3508.2351629999998</v>
      </c>
      <c r="BF6" s="55">
        <v>3576</v>
      </c>
      <c r="BG6" s="55">
        <v>3533.0317960000002</v>
      </c>
      <c r="BH6" s="55">
        <v>3524.8034069999999</v>
      </c>
      <c r="BI6" s="55">
        <v>3598.0291090000001</v>
      </c>
      <c r="BJ6" s="55">
        <v>3600.7972110000001</v>
      </c>
      <c r="BK6" s="55">
        <v>3619.4292479999999</v>
      </c>
      <c r="BL6" s="55">
        <v>3617.1235567800004</v>
      </c>
      <c r="BM6" s="55">
        <v>3749.01347902</v>
      </c>
      <c r="BN6" s="55">
        <v>3941.816437</v>
      </c>
      <c r="BO6" s="55">
        <v>4030.5870850000001</v>
      </c>
      <c r="BP6" s="55">
        <v>4155.839078</v>
      </c>
      <c r="BQ6" s="56">
        <f t="shared" si="0"/>
        <v>3.1075371988892247E-2</v>
      </c>
      <c r="BR6" s="57">
        <f t="shared" si="1"/>
        <v>1.5322234452698156E-2</v>
      </c>
      <c r="BS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9"/>
      <c r="DV6" s="49"/>
      <c r="DW6" s="49"/>
      <c r="DX6" s="49"/>
      <c r="DY6" s="49"/>
      <c r="DZ6" s="49"/>
    </row>
    <row r="7" spans="1:130" ht="13.5" hidden="1" customHeight="1" outlineLevel="1">
      <c r="A7" s="58" t="s">
        <v>150</v>
      </c>
      <c r="B7" s="59" t="s">
        <v>149</v>
      </c>
      <c r="C7" s="54" t="s">
        <v>153</v>
      </c>
      <c r="D7" s="60">
        <v>0.33333333333333337</v>
      </c>
      <c r="E7" s="60">
        <v>0.33333333333333337</v>
      </c>
      <c r="F7" s="60">
        <v>0.33333333333333337</v>
      </c>
      <c r="G7" s="60">
        <v>0.33333333333333337</v>
      </c>
      <c r="H7" s="60">
        <v>0.375</v>
      </c>
      <c r="I7" s="60">
        <v>0.375</v>
      </c>
      <c r="J7" s="60">
        <v>0.375</v>
      </c>
      <c r="K7" s="60">
        <v>0.375</v>
      </c>
      <c r="L7" s="60">
        <v>0.375</v>
      </c>
      <c r="M7" s="60">
        <v>0.375</v>
      </c>
      <c r="N7" s="60">
        <v>0.375</v>
      </c>
      <c r="O7" s="60">
        <v>0.375</v>
      </c>
      <c r="P7" s="60">
        <v>0.375</v>
      </c>
      <c r="Q7" s="60">
        <v>0.375</v>
      </c>
      <c r="R7" s="60">
        <v>0.375</v>
      </c>
      <c r="S7" s="60">
        <v>0.375</v>
      </c>
      <c r="T7" s="60">
        <v>0.375</v>
      </c>
      <c r="U7" s="60">
        <v>0.375</v>
      </c>
      <c r="V7" s="60">
        <v>0.375</v>
      </c>
      <c r="W7" s="60">
        <v>0.375</v>
      </c>
      <c r="X7" s="60">
        <v>0.375</v>
      </c>
      <c r="Y7" s="60">
        <v>0.375</v>
      </c>
      <c r="Z7" s="60">
        <v>0.375</v>
      </c>
      <c r="AA7" s="60">
        <v>0.375</v>
      </c>
      <c r="AB7" s="60">
        <v>0.375</v>
      </c>
      <c r="AC7" s="60">
        <v>0.375</v>
      </c>
      <c r="AD7" s="60">
        <v>0.375</v>
      </c>
      <c r="AE7" s="60">
        <v>0.375</v>
      </c>
      <c r="AF7" s="60">
        <v>0.375</v>
      </c>
      <c r="AG7" s="60">
        <v>0.375</v>
      </c>
      <c r="AH7" s="60">
        <v>0.375</v>
      </c>
      <c r="AI7" s="60">
        <v>0.375</v>
      </c>
      <c r="AJ7" s="60">
        <v>0.375</v>
      </c>
      <c r="AK7" s="60">
        <v>0.35625000000000001</v>
      </c>
      <c r="AL7" s="60">
        <v>0.35625000000000001</v>
      </c>
      <c r="AM7" s="60">
        <v>0.35625000000000001</v>
      </c>
      <c r="AN7" s="60">
        <v>0.375</v>
      </c>
      <c r="AO7" s="60">
        <v>0.375</v>
      </c>
      <c r="AP7" s="60">
        <v>0.375</v>
      </c>
      <c r="AQ7" s="60">
        <v>0.375</v>
      </c>
      <c r="AR7" s="60">
        <v>0.375</v>
      </c>
      <c r="AS7" s="60">
        <v>0.375</v>
      </c>
      <c r="AT7" s="60">
        <v>0.375</v>
      </c>
      <c r="AU7" s="60">
        <v>0.375</v>
      </c>
      <c r="AV7" s="60">
        <v>0.375</v>
      </c>
      <c r="AW7" s="60">
        <v>0.375</v>
      </c>
      <c r="AX7" s="60">
        <v>0.375</v>
      </c>
      <c r="AY7" s="60">
        <v>0.375</v>
      </c>
      <c r="AZ7" s="60">
        <v>0.377</v>
      </c>
      <c r="BA7" s="60">
        <v>0.377</v>
      </c>
      <c r="BB7" s="60">
        <v>0.377</v>
      </c>
      <c r="BC7" s="60">
        <v>0.377</v>
      </c>
      <c r="BD7" s="60">
        <v>0.377</v>
      </c>
      <c r="BE7" s="60">
        <v>0.377</v>
      </c>
      <c r="BF7" s="60">
        <v>0.38641919304804512</v>
      </c>
      <c r="BG7" s="60">
        <v>0.37972920313582353</v>
      </c>
      <c r="BH7" s="60">
        <v>0.38310753588403751</v>
      </c>
      <c r="BI7" s="60">
        <v>0.38963014869014961</v>
      </c>
      <c r="BJ7" s="60">
        <v>0.38879611042142476</v>
      </c>
      <c r="BK7" s="60">
        <v>0.38163571472361285</v>
      </c>
      <c r="BL7" s="60">
        <v>0.37699999999962269</v>
      </c>
      <c r="BM7" s="60">
        <v>0.38132113204553209</v>
      </c>
      <c r="BN7" s="60">
        <v>0.40578044772867028</v>
      </c>
      <c r="BO7" s="60">
        <v>0.40049102408965997</v>
      </c>
      <c r="BP7" s="60">
        <v>0.39749741256885718</v>
      </c>
      <c r="BQ7" s="61">
        <f t="shared" si="0"/>
        <v>-7.4748529698198726E-3</v>
      </c>
      <c r="BR7" s="57">
        <f t="shared" si="1"/>
        <v>3.1000523243268434E-3</v>
      </c>
      <c r="BS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9"/>
      <c r="DV7" s="49"/>
      <c r="DW7" s="49"/>
      <c r="DX7" s="49"/>
      <c r="DY7" s="49"/>
      <c r="DZ7" s="49"/>
    </row>
    <row r="8" spans="1:130" ht="13.5" hidden="1" customHeight="1" outlineLevel="1">
      <c r="A8" s="58" t="s">
        <v>152</v>
      </c>
      <c r="B8" s="59" t="s">
        <v>151</v>
      </c>
      <c r="C8" s="54"/>
      <c r="D8" s="55" t="s">
        <v>188</v>
      </c>
      <c r="E8" s="55" t="s">
        <v>188</v>
      </c>
      <c r="F8" s="55" t="s">
        <v>188</v>
      </c>
      <c r="G8" s="55" t="s">
        <v>188</v>
      </c>
      <c r="H8" s="55" t="s">
        <v>188</v>
      </c>
      <c r="I8" s="55" t="s">
        <v>188</v>
      </c>
      <c r="J8" s="55" t="s">
        <v>188</v>
      </c>
      <c r="K8" s="55" t="s">
        <v>188</v>
      </c>
      <c r="L8" s="55" t="s">
        <v>188</v>
      </c>
      <c r="M8" s="55" t="s">
        <v>188</v>
      </c>
      <c r="N8" s="55" t="s">
        <v>188</v>
      </c>
      <c r="O8" s="55" t="s">
        <v>188</v>
      </c>
      <c r="P8" s="55" t="s">
        <v>188</v>
      </c>
      <c r="Q8" s="55" t="s">
        <v>188</v>
      </c>
      <c r="R8" s="55" t="s">
        <v>188</v>
      </c>
      <c r="S8" s="55" t="s">
        <v>188</v>
      </c>
      <c r="T8" s="55" t="s">
        <v>188</v>
      </c>
      <c r="U8" s="55" t="s">
        <v>188</v>
      </c>
      <c r="V8" s="55" t="s">
        <v>188</v>
      </c>
      <c r="W8" s="55" t="s">
        <v>188</v>
      </c>
      <c r="X8" s="55" t="s">
        <v>188</v>
      </c>
      <c r="Y8" s="55" t="s">
        <v>188</v>
      </c>
      <c r="Z8" s="55" t="s">
        <v>188</v>
      </c>
      <c r="AA8" s="55" t="s">
        <v>188</v>
      </c>
      <c r="AB8" s="55" t="s">
        <v>188</v>
      </c>
      <c r="AC8" s="55" t="s">
        <v>188</v>
      </c>
      <c r="AD8" s="55" t="s">
        <v>188</v>
      </c>
      <c r="AE8" s="55" t="s">
        <v>188</v>
      </c>
      <c r="AF8" s="55" t="s">
        <v>188</v>
      </c>
      <c r="AG8" s="55" t="s">
        <v>188</v>
      </c>
      <c r="AH8" s="55" t="s">
        <v>188</v>
      </c>
      <c r="AI8" s="55" t="s">
        <v>188</v>
      </c>
      <c r="AJ8" s="55" t="s">
        <v>188</v>
      </c>
      <c r="AK8" s="55" t="s">
        <v>188</v>
      </c>
      <c r="AL8" s="55" t="s">
        <v>188</v>
      </c>
      <c r="AM8" s="55" t="s">
        <v>188</v>
      </c>
      <c r="AN8" s="55" t="s">
        <v>188</v>
      </c>
      <c r="AO8" s="55" t="s">
        <v>188</v>
      </c>
      <c r="AP8" s="55" t="s">
        <v>188</v>
      </c>
      <c r="AQ8" s="55" t="s">
        <v>188</v>
      </c>
      <c r="AR8" s="55" t="s">
        <v>188</v>
      </c>
      <c r="AS8" s="55" t="s">
        <v>188</v>
      </c>
      <c r="AT8" s="55" t="s">
        <v>188</v>
      </c>
      <c r="AU8" s="55" t="s">
        <v>188</v>
      </c>
      <c r="AV8" s="55" t="s">
        <v>188</v>
      </c>
      <c r="AW8" s="55" t="s">
        <v>188</v>
      </c>
      <c r="AX8" s="55" t="s">
        <v>188</v>
      </c>
      <c r="AY8" s="55" t="s">
        <v>188</v>
      </c>
      <c r="AZ8" s="55" t="s">
        <v>188</v>
      </c>
      <c r="BA8" s="55" t="s">
        <v>188</v>
      </c>
      <c r="BB8" s="55" t="s">
        <v>188</v>
      </c>
      <c r="BC8" s="55" t="s">
        <v>188</v>
      </c>
      <c r="BD8" s="55" t="s">
        <v>188</v>
      </c>
      <c r="BE8" s="55" t="s">
        <v>188</v>
      </c>
      <c r="BF8" s="55" t="s">
        <v>235</v>
      </c>
      <c r="BG8" s="55" t="s">
        <v>235</v>
      </c>
      <c r="BH8" s="55" t="s">
        <v>235</v>
      </c>
      <c r="BI8" s="55" t="s">
        <v>235</v>
      </c>
      <c r="BJ8" s="55" t="s">
        <v>235</v>
      </c>
      <c r="BK8" s="55" t="s">
        <v>235</v>
      </c>
      <c r="BL8" s="55" t="s">
        <v>235</v>
      </c>
      <c r="BM8" s="55" t="s">
        <v>235</v>
      </c>
      <c r="BN8" s="55" t="s">
        <v>235</v>
      </c>
      <c r="BO8" s="55" t="s">
        <v>235</v>
      </c>
      <c r="BP8" s="55" t="s">
        <v>235</v>
      </c>
      <c r="BQ8" s="56"/>
      <c r="BR8" s="57"/>
      <c r="BS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9"/>
      <c r="DV8" s="49"/>
      <c r="DW8" s="49"/>
      <c r="DX8" s="49"/>
      <c r="DY8" s="49"/>
      <c r="DZ8" s="49"/>
    </row>
    <row r="9" spans="1:130" ht="13.5" hidden="1" customHeight="1" outlineLevel="1">
      <c r="A9" s="52" t="s">
        <v>98</v>
      </c>
      <c r="B9" s="53" t="s">
        <v>97</v>
      </c>
      <c r="C9" s="54" t="s">
        <v>93</v>
      </c>
      <c r="D9" s="55" t="s">
        <v>188</v>
      </c>
      <c r="E9" s="55" t="s">
        <v>188</v>
      </c>
      <c r="F9" s="55" t="s">
        <v>188</v>
      </c>
      <c r="G9" s="55" t="s">
        <v>188</v>
      </c>
      <c r="H9" s="55" t="s">
        <v>188</v>
      </c>
      <c r="I9" s="55" t="s">
        <v>188</v>
      </c>
      <c r="J9" s="55" t="s">
        <v>188</v>
      </c>
      <c r="K9" s="55" t="s">
        <v>188</v>
      </c>
      <c r="L9" s="55" t="s">
        <v>188</v>
      </c>
      <c r="M9" s="55" t="s">
        <v>188</v>
      </c>
      <c r="N9" s="55" t="s">
        <v>188</v>
      </c>
      <c r="O9" s="55" t="s">
        <v>188</v>
      </c>
      <c r="P9" s="55" t="s">
        <v>188</v>
      </c>
      <c r="Q9" s="55" t="s">
        <v>188</v>
      </c>
      <c r="R9" s="55" t="s">
        <v>188</v>
      </c>
      <c r="S9" s="55" t="s">
        <v>188</v>
      </c>
      <c r="T9" s="55" t="s">
        <v>188</v>
      </c>
      <c r="U9" s="55" t="s">
        <v>188</v>
      </c>
      <c r="V9" s="55" t="s">
        <v>188</v>
      </c>
      <c r="W9" s="55" t="s">
        <v>188</v>
      </c>
      <c r="X9" s="55" t="s">
        <v>188</v>
      </c>
      <c r="Y9" s="55" t="s">
        <v>188</v>
      </c>
      <c r="Z9" s="55" t="s">
        <v>188</v>
      </c>
      <c r="AA9" s="55" t="s">
        <v>188</v>
      </c>
      <c r="AB9" s="55" t="s">
        <v>188</v>
      </c>
      <c r="AC9" s="55" t="s">
        <v>188</v>
      </c>
      <c r="AD9" s="55" t="s">
        <v>188</v>
      </c>
      <c r="AE9" s="55" t="s">
        <v>188</v>
      </c>
      <c r="AF9" s="55" t="s">
        <v>188</v>
      </c>
      <c r="AG9" s="55" t="s">
        <v>188</v>
      </c>
      <c r="AH9" s="55" t="s">
        <v>188</v>
      </c>
      <c r="AI9" s="55" t="s">
        <v>188</v>
      </c>
      <c r="AJ9" s="55" t="s">
        <v>188</v>
      </c>
      <c r="AK9" s="55" t="s">
        <v>188</v>
      </c>
      <c r="AL9" s="55" t="s">
        <v>188</v>
      </c>
      <c r="AM9" s="55" t="s">
        <v>188</v>
      </c>
      <c r="AN9" s="55" t="s">
        <v>188</v>
      </c>
      <c r="AO9" s="55" t="s">
        <v>188</v>
      </c>
      <c r="AP9" s="55" t="s">
        <v>188</v>
      </c>
      <c r="AQ9" s="55" t="s">
        <v>188</v>
      </c>
      <c r="AR9" s="55" t="s">
        <v>188</v>
      </c>
      <c r="AS9" s="55" t="s">
        <v>188</v>
      </c>
      <c r="AT9" s="55" t="s">
        <v>188</v>
      </c>
      <c r="AU9" s="55" t="s">
        <v>188</v>
      </c>
      <c r="AV9" s="55" t="s">
        <v>188</v>
      </c>
      <c r="AW9" s="55" t="s">
        <v>188</v>
      </c>
      <c r="AX9" s="55" t="s">
        <v>188</v>
      </c>
      <c r="AY9" s="55" t="s">
        <v>188</v>
      </c>
      <c r="AZ9" s="55" t="s">
        <v>188</v>
      </c>
      <c r="BA9" s="55" t="s">
        <v>188</v>
      </c>
      <c r="BB9" s="55" t="s">
        <v>188</v>
      </c>
      <c r="BC9" s="55">
        <v>186.20011600000001</v>
      </c>
      <c r="BD9" s="55">
        <v>186.2001156</v>
      </c>
      <c r="BE9" s="55">
        <v>178.82054099999999</v>
      </c>
      <c r="BF9" s="55">
        <v>171.51656616</v>
      </c>
      <c r="BG9" s="55">
        <v>160.02427883999999</v>
      </c>
      <c r="BH9" s="55">
        <v>30.084378960000002</v>
      </c>
      <c r="BI9" s="55">
        <v>28.059335040000001</v>
      </c>
      <c r="BJ9" s="55" t="s">
        <v>188</v>
      </c>
      <c r="BK9" s="55" t="s">
        <v>188</v>
      </c>
      <c r="BL9" s="55" t="s">
        <v>188</v>
      </c>
      <c r="BM9" s="55" t="s">
        <v>188</v>
      </c>
      <c r="BN9" s="55" t="s">
        <v>188</v>
      </c>
      <c r="BO9" s="55" t="s">
        <v>188</v>
      </c>
      <c r="BP9" s="55" t="s">
        <v>188</v>
      </c>
      <c r="BQ9" s="56" t="str">
        <f t="shared" si="0"/>
        <v>–</v>
      </c>
      <c r="BR9" s="57" t="str">
        <f t="shared" si="1"/>
        <v>–</v>
      </c>
      <c r="BS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9"/>
      <c r="DV9" s="49"/>
      <c r="DW9" s="49"/>
      <c r="DX9" s="49"/>
      <c r="DY9" s="49"/>
      <c r="DZ9" s="49"/>
    </row>
    <row r="10" spans="1:130" ht="13.5" customHeight="1" collapsed="1">
      <c r="A10" s="52" t="s">
        <v>12</v>
      </c>
      <c r="B10" s="53" t="s">
        <v>13</v>
      </c>
      <c r="C10" s="54"/>
      <c r="D10" s="55">
        <v>8.8721415500000003</v>
      </c>
      <c r="E10" s="55">
        <v>26.094511950000001</v>
      </c>
      <c r="F10" s="55">
        <v>28.054731100000001</v>
      </c>
      <c r="G10" s="55">
        <v>31.3165899</v>
      </c>
      <c r="H10" s="55">
        <v>31.46613395</v>
      </c>
      <c r="I10" s="55">
        <v>34.44242655</v>
      </c>
      <c r="J10" s="55">
        <v>38.634678200000003</v>
      </c>
      <c r="K10" s="55">
        <v>44.801044400000002</v>
      </c>
      <c r="L10" s="55">
        <v>50.73964205</v>
      </c>
      <c r="M10" s="55">
        <v>66.60136215</v>
      </c>
      <c r="N10" s="55">
        <v>74.077922400000006</v>
      </c>
      <c r="O10" s="55">
        <v>85.165912000000006</v>
      </c>
      <c r="P10" s="55">
        <v>94.763814999999994</v>
      </c>
      <c r="Q10" s="55">
        <v>147.672438</v>
      </c>
      <c r="R10" s="55">
        <v>168.20985200000001</v>
      </c>
      <c r="S10" s="55">
        <v>203.83837299999999</v>
      </c>
      <c r="T10" s="55">
        <v>226.12184600000001</v>
      </c>
      <c r="U10" s="55">
        <v>241.70942959999999</v>
      </c>
      <c r="V10" s="55">
        <v>245.42380600000001</v>
      </c>
      <c r="W10" s="55">
        <v>253.12602200000001</v>
      </c>
      <c r="X10" s="55">
        <v>268.97030799999999</v>
      </c>
      <c r="Y10" s="55">
        <v>273.92976399999998</v>
      </c>
      <c r="Z10" s="55">
        <v>307.87114800000001</v>
      </c>
      <c r="AA10" s="55">
        <v>317.84378299999997</v>
      </c>
      <c r="AB10" s="55">
        <v>358.98676699999999</v>
      </c>
      <c r="AC10" s="55">
        <v>373.25380200000001</v>
      </c>
      <c r="AD10" s="55">
        <v>400.74674499999998</v>
      </c>
      <c r="AE10" s="55">
        <v>414.448486</v>
      </c>
      <c r="AF10" s="55">
        <v>446.70116200000001</v>
      </c>
      <c r="AG10" s="55">
        <v>468.76010200000002</v>
      </c>
      <c r="AH10" s="55">
        <v>516.64868000000001</v>
      </c>
      <c r="AI10" s="55">
        <v>577.335374</v>
      </c>
      <c r="AJ10" s="55">
        <v>656.32461699999999</v>
      </c>
      <c r="AK10" s="55">
        <v>748.41297099999997</v>
      </c>
      <c r="AL10" s="55">
        <v>799.49655600000006</v>
      </c>
      <c r="AM10" s="55">
        <v>853.27315999999996</v>
      </c>
      <c r="AN10" s="55">
        <v>914.14402900000005</v>
      </c>
      <c r="AO10" s="55">
        <v>956.49788699999999</v>
      </c>
      <c r="AP10" s="55">
        <v>995.63025900000002</v>
      </c>
      <c r="AQ10" s="55">
        <v>1045.2574400000001</v>
      </c>
      <c r="AR10" s="55">
        <v>1089.7352249999999</v>
      </c>
      <c r="AS10" s="55">
        <v>1183.1595199999999</v>
      </c>
      <c r="AT10" s="55">
        <v>1245.54242</v>
      </c>
      <c r="AU10" s="55">
        <v>1332.2417829999999</v>
      </c>
      <c r="AV10" s="55">
        <v>1387.062496</v>
      </c>
      <c r="AW10" s="55">
        <v>1445.1582289999999</v>
      </c>
      <c r="AX10" s="55">
        <v>1432.4894360000001</v>
      </c>
      <c r="AY10" s="55">
        <v>1978.090154</v>
      </c>
      <c r="AZ10" s="55" t="s">
        <v>188</v>
      </c>
      <c r="BA10" s="55" t="s">
        <v>188</v>
      </c>
      <c r="BB10" s="55" t="s">
        <v>188</v>
      </c>
      <c r="BC10" s="55" t="s">
        <v>188</v>
      </c>
      <c r="BD10" s="55" t="s">
        <v>188</v>
      </c>
      <c r="BE10" s="55" t="s">
        <v>188</v>
      </c>
      <c r="BF10" s="55" t="s">
        <v>188</v>
      </c>
      <c r="BG10" s="55" t="s">
        <v>188</v>
      </c>
      <c r="BH10" s="55" t="s">
        <v>188</v>
      </c>
      <c r="BI10" s="55" t="s">
        <v>188</v>
      </c>
      <c r="BJ10" s="55" t="s">
        <v>188</v>
      </c>
      <c r="BK10" s="55" t="s">
        <v>188</v>
      </c>
      <c r="BL10" s="55" t="s">
        <v>188</v>
      </c>
      <c r="BM10" s="55" t="s">
        <v>188</v>
      </c>
      <c r="BN10" s="55" t="s">
        <v>188</v>
      </c>
      <c r="BO10" s="55" t="s">
        <v>188</v>
      </c>
      <c r="BP10" s="55" t="s">
        <v>188</v>
      </c>
      <c r="BQ10" s="56" t="str">
        <f t="shared" si="0"/>
        <v>–</v>
      </c>
      <c r="BR10" s="57" t="str">
        <f t="shared" si="1"/>
        <v>–</v>
      </c>
      <c r="BS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9"/>
      <c r="DV10" s="49"/>
      <c r="DW10" s="49"/>
      <c r="DX10" s="49"/>
      <c r="DY10" s="49"/>
      <c r="DZ10" s="49"/>
    </row>
    <row r="11" spans="1:130" ht="13.5" hidden="1" customHeight="1" outlineLevel="1">
      <c r="A11" s="58" t="s">
        <v>155</v>
      </c>
      <c r="B11" s="59" t="s">
        <v>154</v>
      </c>
      <c r="C11" s="54" t="s">
        <v>153</v>
      </c>
      <c r="D11" s="60">
        <v>0.16666666666666669</v>
      </c>
      <c r="E11" s="60">
        <v>0.16666666666666669</v>
      </c>
      <c r="F11" s="60">
        <v>0.16666666666666669</v>
      </c>
      <c r="G11" s="60">
        <v>0.16666666666666669</v>
      </c>
      <c r="H11" s="60">
        <v>0.125</v>
      </c>
      <c r="I11" s="60">
        <v>0.125</v>
      </c>
      <c r="J11" s="60">
        <v>0.125</v>
      </c>
      <c r="K11" s="60">
        <v>0.125</v>
      </c>
      <c r="L11" s="60">
        <v>0.125</v>
      </c>
      <c r="M11" s="60">
        <v>0.125</v>
      </c>
      <c r="N11" s="60">
        <v>0.125</v>
      </c>
      <c r="O11" s="60">
        <v>0.125</v>
      </c>
      <c r="P11" s="60">
        <v>0.125</v>
      </c>
      <c r="Q11" s="60">
        <v>0.125</v>
      </c>
      <c r="R11" s="60">
        <v>0.125</v>
      </c>
      <c r="S11" s="60">
        <v>0.125</v>
      </c>
      <c r="T11" s="60">
        <v>0.125</v>
      </c>
      <c r="U11" s="60">
        <v>0.125</v>
      </c>
      <c r="V11" s="60">
        <v>0.125</v>
      </c>
      <c r="W11" s="60">
        <v>0.125</v>
      </c>
      <c r="X11" s="60">
        <v>0.125</v>
      </c>
      <c r="Y11" s="60">
        <v>0.125</v>
      </c>
      <c r="Z11" s="60">
        <v>0.125</v>
      </c>
      <c r="AA11" s="60">
        <v>0.125</v>
      </c>
      <c r="AB11" s="60">
        <v>0.125</v>
      </c>
      <c r="AC11" s="60">
        <v>0.125</v>
      </c>
      <c r="AD11" s="60">
        <v>0.125</v>
      </c>
      <c r="AE11" s="60">
        <v>0.125</v>
      </c>
      <c r="AF11" s="60">
        <v>0.125</v>
      </c>
      <c r="AG11" s="60">
        <v>0.125</v>
      </c>
      <c r="AH11" s="60">
        <v>0.125</v>
      </c>
      <c r="AI11" s="60">
        <v>0.125</v>
      </c>
      <c r="AJ11" s="60">
        <v>0.125</v>
      </c>
      <c r="AK11" s="60">
        <v>0.125</v>
      </c>
      <c r="AL11" s="60">
        <v>0.125</v>
      </c>
      <c r="AM11" s="60">
        <v>0.125</v>
      </c>
      <c r="AN11" s="60">
        <v>0.125</v>
      </c>
      <c r="AO11" s="60">
        <v>0.125</v>
      </c>
      <c r="AP11" s="60">
        <v>0.125</v>
      </c>
      <c r="AQ11" s="60">
        <v>0.125</v>
      </c>
      <c r="AR11" s="60">
        <v>0.125</v>
      </c>
      <c r="AS11" s="60">
        <v>0.125</v>
      </c>
      <c r="AT11" s="60">
        <v>0.125</v>
      </c>
      <c r="AU11" s="60">
        <v>0.125</v>
      </c>
      <c r="AV11" s="60">
        <v>0.125</v>
      </c>
      <c r="AW11" s="60">
        <v>0.125</v>
      </c>
      <c r="AX11" s="60">
        <v>0.125</v>
      </c>
      <c r="AY11" s="60">
        <v>0.125</v>
      </c>
      <c r="AZ11" s="60" t="s">
        <v>188</v>
      </c>
      <c r="BA11" s="60" t="s">
        <v>188</v>
      </c>
      <c r="BB11" s="60" t="s">
        <v>188</v>
      </c>
      <c r="BC11" s="60" t="s">
        <v>188</v>
      </c>
      <c r="BD11" s="60" t="s">
        <v>188</v>
      </c>
      <c r="BE11" s="60" t="s">
        <v>188</v>
      </c>
      <c r="BF11" s="60" t="s">
        <v>188</v>
      </c>
      <c r="BG11" s="60" t="s">
        <v>188</v>
      </c>
      <c r="BH11" s="60" t="s">
        <v>188</v>
      </c>
      <c r="BI11" s="60" t="s">
        <v>188</v>
      </c>
      <c r="BJ11" s="60" t="s">
        <v>188</v>
      </c>
      <c r="BK11" s="60" t="s">
        <v>188</v>
      </c>
      <c r="BL11" s="60" t="s">
        <v>188</v>
      </c>
      <c r="BM11" s="60" t="s">
        <v>188</v>
      </c>
      <c r="BN11" s="60" t="s">
        <v>188</v>
      </c>
      <c r="BO11" s="60" t="s">
        <v>188</v>
      </c>
      <c r="BP11" s="60" t="s">
        <v>188</v>
      </c>
      <c r="BQ11" s="61" t="str">
        <f t="shared" si="0"/>
        <v>–</v>
      </c>
      <c r="BR11" s="57" t="str">
        <f t="shared" si="1"/>
        <v>–</v>
      </c>
      <c r="BS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9"/>
      <c r="DV11" s="49"/>
      <c r="DW11" s="49"/>
      <c r="DX11" s="49"/>
      <c r="DY11" s="49"/>
      <c r="DZ11" s="49"/>
    </row>
    <row r="12" spans="1:130" ht="13.5" hidden="1" customHeight="1" outlineLevel="1">
      <c r="A12" s="52" t="s">
        <v>100</v>
      </c>
      <c r="B12" s="53" t="s">
        <v>99</v>
      </c>
      <c r="C12" s="54" t="s">
        <v>94</v>
      </c>
      <c r="D12" s="55" t="s">
        <v>188</v>
      </c>
      <c r="E12" s="55" t="s">
        <v>188</v>
      </c>
      <c r="F12" s="55" t="s">
        <v>188</v>
      </c>
      <c r="G12" s="55" t="s">
        <v>188</v>
      </c>
      <c r="H12" s="55" t="s">
        <v>188</v>
      </c>
      <c r="I12" s="55" t="s">
        <v>188</v>
      </c>
      <c r="J12" s="55" t="s">
        <v>188</v>
      </c>
      <c r="K12" s="55" t="s">
        <v>188</v>
      </c>
      <c r="L12" s="55" t="s">
        <v>188</v>
      </c>
      <c r="M12" s="55" t="s">
        <v>188</v>
      </c>
      <c r="N12" s="55" t="s">
        <v>188</v>
      </c>
      <c r="O12" s="55" t="s">
        <v>188</v>
      </c>
      <c r="P12" s="55" t="s">
        <v>188</v>
      </c>
      <c r="Q12" s="55" t="s">
        <v>188</v>
      </c>
      <c r="R12" s="55" t="s">
        <v>188</v>
      </c>
      <c r="S12" s="55" t="s">
        <v>188</v>
      </c>
      <c r="T12" s="55" t="s">
        <v>188</v>
      </c>
      <c r="U12" s="55" t="s">
        <v>188</v>
      </c>
      <c r="V12" s="55" t="s">
        <v>188</v>
      </c>
      <c r="W12" s="55" t="s">
        <v>188</v>
      </c>
      <c r="X12" s="55" t="s">
        <v>188</v>
      </c>
      <c r="Y12" s="55" t="s">
        <v>188</v>
      </c>
      <c r="Z12" s="55" t="s">
        <v>188</v>
      </c>
      <c r="AA12" s="55" t="s">
        <v>188</v>
      </c>
      <c r="AB12" s="55" t="s">
        <v>188</v>
      </c>
      <c r="AC12" s="55" t="s">
        <v>188</v>
      </c>
      <c r="AD12" s="55" t="s">
        <v>188</v>
      </c>
      <c r="AE12" s="55" t="s">
        <v>188</v>
      </c>
      <c r="AF12" s="55" t="s">
        <v>188</v>
      </c>
      <c r="AG12" s="55" t="s">
        <v>188</v>
      </c>
      <c r="AH12" s="55" t="s">
        <v>188</v>
      </c>
      <c r="AI12" s="55" t="s">
        <v>188</v>
      </c>
      <c r="AJ12" s="55" t="s">
        <v>188</v>
      </c>
      <c r="AK12" s="55" t="s">
        <v>188</v>
      </c>
      <c r="AL12" s="55" t="s">
        <v>188</v>
      </c>
      <c r="AM12" s="55" t="s">
        <v>188</v>
      </c>
      <c r="AN12" s="55" t="s">
        <v>188</v>
      </c>
      <c r="AO12" s="55" t="s">
        <v>188</v>
      </c>
      <c r="AP12" s="55" t="s">
        <v>188</v>
      </c>
      <c r="AQ12" s="55" t="s">
        <v>188</v>
      </c>
      <c r="AR12" s="55" t="s">
        <v>188</v>
      </c>
      <c r="AS12" s="55" t="s">
        <v>188</v>
      </c>
      <c r="AT12" s="55" t="s">
        <v>188</v>
      </c>
      <c r="AU12" s="55" t="s">
        <v>188</v>
      </c>
      <c r="AV12" s="55" t="s">
        <v>188</v>
      </c>
      <c r="AW12" s="55" t="s">
        <v>188</v>
      </c>
      <c r="AX12" s="55" t="s">
        <v>188</v>
      </c>
      <c r="AY12" s="55" t="s">
        <v>188</v>
      </c>
      <c r="AZ12" s="55" t="s">
        <v>188</v>
      </c>
      <c r="BA12" s="55" t="s">
        <v>188</v>
      </c>
      <c r="BB12" s="55" t="s">
        <v>188</v>
      </c>
      <c r="BC12" s="55">
        <v>855.46835546</v>
      </c>
      <c r="BD12" s="55">
        <v>1090.0414370899998</v>
      </c>
      <c r="BE12" s="55">
        <v>1116.8655013399998</v>
      </c>
      <c r="BF12" s="55">
        <v>1119.36501638</v>
      </c>
      <c r="BG12" s="55">
        <v>1111.0255771</v>
      </c>
      <c r="BH12" s="55">
        <v>1111.6248928800001</v>
      </c>
      <c r="BI12" s="55">
        <v>1141.56222955</v>
      </c>
      <c r="BJ12" s="55">
        <v>243.74602322000001</v>
      </c>
      <c r="BK12" s="55" t="s">
        <v>188</v>
      </c>
      <c r="BL12" s="55" t="s">
        <v>188</v>
      </c>
      <c r="BM12" s="55" t="s">
        <v>188</v>
      </c>
      <c r="BN12" s="55" t="s">
        <v>188</v>
      </c>
      <c r="BO12" s="55" t="s">
        <v>188</v>
      </c>
      <c r="BP12" s="55" t="s">
        <v>188</v>
      </c>
      <c r="BQ12" s="56" t="str">
        <f t="shared" si="0"/>
        <v>–</v>
      </c>
      <c r="BR12" s="57" t="str">
        <f t="shared" si="1"/>
        <v>–</v>
      </c>
      <c r="BS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9"/>
      <c r="DV12" s="49"/>
      <c r="DW12" s="49"/>
      <c r="DX12" s="49"/>
      <c r="DY12" s="49"/>
      <c r="DZ12" s="49"/>
    </row>
    <row r="13" spans="1:130" ht="13.5" hidden="1" customHeight="1" outlineLevel="1">
      <c r="A13" s="52" t="s">
        <v>157</v>
      </c>
      <c r="B13" s="53" t="s">
        <v>156</v>
      </c>
      <c r="C13" s="54" t="s">
        <v>158</v>
      </c>
      <c r="D13" s="55" t="s">
        <v>188</v>
      </c>
      <c r="E13" s="55" t="s">
        <v>188</v>
      </c>
      <c r="F13" s="55" t="s">
        <v>188</v>
      </c>
      <c r="G13" s="55" t="s">
        <v>188</v>
      </c>
      <c r="H13" s="55" t="s">
        <v>188</v>
      </c>
      <c r="I13" s="55" t="s">
        <v>188</v>
      </c>
      <c r="J13" s="55" t="s">
        <v>188</v>
      </c>
      <c r="K13" s="55" t="s">
        <v>188</v>
      </c>
      <c r="L13" s="55" t="s">
        <v>188</v>
      </c>
      <c r="M13" s="55" t="s">
        <v>188</v>
      </c>
      <c r="N13" s="55" t="s">
        <v>188</v>
      </c>
      <c r="O13" s="55" t="s">
        <v>188</v>
      </c>
      <c r="P13" s="55" t="s">
        <v>188</v>
      </c>
      <c r="Q13" s="55" t="s">
        <v>188</v>
      </c>
      <c r="R13" s="55" t="s">
        <v>188</v>
      </c>
      <c r="S13" s="55" t="s">
        <v>188</v>
      </c>
      <c r="T13" s="55" t="s">
        <v>188</v>
      </c>
      <c r="U13" s="55" t="s">
        <v>188</v>
      </c>
      <c r="V13" s="55" t="s">
        <v>188</v>
      </c>
      <c r="W13" s="55" t="s">
        <v>188</v>
      </c>
      <c r="X13" s="55" t="s">
        <v>188</v>
      </c>
      <c r="Y13" s="55" t="s">
        <v>188</v>
      </c>
      <c r="Z13" s="55" t="s">
        <v>188</v>
      </c>
      <c r="AA13" s="55" t="s">
        <v>188</v>
      </c>
      <c r="AB13" s="55" t="s">
        <v>188</v>
      </c>
      <c r="AC13" s="55" t="s">
        <v>188</v>
      </c>
      <c r="AD13" s="55" t="s">
        <v>188</v>
      </c>
      <c r="AE13" s="55" t="s">
        <v>188</v>
      </c>
      <c r="AF13" s="55" t="s">
        <v>188</v>
      </c>
      <c r="AG13" s="55" t="s">
        <v>188</v>
      </c>
      <c r="AH13" s="55" t="s">
        <v>188</v>
      </c>
      <c r="AI13" s="55" t="s">
        <v>188</v>
      </c>
      <c r="AJ13" s="55" t="s">
        <v>188</v>
      </c>
      <c r="AK13" s="55" t="s">
        <v>188</v>
      </c>
      <c r="AL13" s="55" t="s">
        <v>188</v>
      </c>
      <c r="AM13" s="55" t="s">
        <v>188</v>
      </c>
      <c r="AN13" s="55" t="s">
        <v>188</v>
      </c>
      <c r="AO13" s="55" t="s">
        <v>188</v>
      </c>
      <c r="AP13" s="55" t="s">
        <v>188</v>
      </c>
      <c r="AQ13" s="55" t="s">
        <v>188</v>
      </c>
      <c r="AR13" s="55" t="s">
        <v>188</v>
      </c>
      <c r="AS13" s="55" t="s">
        <v>188</v>
      </c>
      <c r="AT13" s="55" t="s">
        <v>188</v>
      </c>
      <c r="AU13" s="55" t="s">
        <v>188</v>
      </c>
      <c r="AV13" s="55" t="s">
        <v>188</v>
      </c>
      <c r="AW13" s="55" t="s">
        <v>188</v>
      </c>
      <c r="AX13" s="55" t="s">
        <v>188</v>
      </c>
      <c r="AY13" s="55" t="s">
        <v>188</v>
      </c>
      <c r="AZ13" s="55" t="s">
        <v>188</v>
      </c>
      <c r="BA13" s="55" t="s">
        <v>188</v>
      </c>
      <c r="BB13" s="55" t="s">
        <v>188</v>
      </c>
      <c r="BC13" s="55" t="s">
        <v>236</v>
      </c>
      <c r="BD13" s="55" t="s">
        <v>236</v>
      </c>
      <c r="BE13" s="55" t="s">
        <v>236</v>
      </c>
      <c r="BF13" s="55" t="s">
        <v>236</v>
      </c>
      <c r="BG13" s="55" t="s">
        <v>236</v>
      </c>
      <c r="BH13" s="55" t="s">
        <v>236</v>
      </c>
      <c r="BI13" s="55" t="s">
        <v>236</v>
      </c>
      <c r="BJ13" s="55" t="s">
        <v>188</v>
      </c>
      <c r="BK13" s="55" t="s">
        <v>188</v>
      </c>
      <c r="BL13" s="55" t="s">
        <v>188</v>
      </c>
      <c r="BM13" s="55" t="s">
        <v>188</v>
      </c>
      <c r="BN13" s="55" t="s">
        <v>188</v>
      </c>
      <c r="BO13" s="55" t="s">
        <v>188</v>
      </c>
      <c r="BP13" s="55" t="s">
        <v>188</v>
      </c>
      <c r="BQ13" s="56" t="str">
        <f t="shared" si="0"/>
        <v>–</v>
      </c>
      <c r="BR13" s="57" t="str">
        <f t="shared" si="1"/>
        <v>–</v>
      </c>
      <c r="BS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9"/>
      <c r="DV13" s="49"/>
      <c r="DW13" s="49"/>
      <c r="DX13" s="49"/>
      <c r="DY13" s="49"/>
      <c r="DZ13" s="49"/>
    </row>
    <row r="14" spans="1:130" ht="16.5" customHeight="1" collapsed="1">
      <c r="A14" s="42" t="s">
        <v>190</v>
      </c>
      <c r="B14" s="42" t="s">
        <v>1</v>
      </c>
      <c r="C14" s="43"/>
      <c r="D14" s="44" t="s">
        <v>188</v>
      </c>
      <c r="E14" s="44" t="s">
        <v>188</v>
      </c>
      <c r="F14" s="44" t="s">
        <v>188</v>
      </c>
      <c r="G14" s="44" t="s">
        <v>188</v>
      </c>
      <c r="H14" s="44" t="s">
        <v>188</v>
      </c>
      <c r="I14" s="44" t="s">
        <v>188</v>
      </c>
      <c r="J14" s="44" t="s">
        <v>188</v>
      </c>
      <c r="K14" s="44" t="s">
        <v>188</v>
      </c>
      <c r="L14" s="44" t="s">
        <v>188</v>
      </c>
      <c r="M14" s="44" t="s">
        <v>188</v>
      </c>
      <c r="N14" s="44" t="s">
        <v>188</v>
      </c>
      <c r="O14" s="44" t="s">
        <v>188</v>
      </c>
      <c r="P14" s="44" t="s">
        <v>188</v>
      </c>
      <c r="Q14" s="44" t="s">
        <v>188</v>
      </c>
      <c r="R14" s="44" t="s">
        <v>188</v>
      </c>
      <c r="S14" s="44" t="s">
        <v>188</v>
      </c>
      <c r="T14" s="44" t="s">
        <v>188</v>
      </c>
      <c r="U14" s="44" t="s">
        <v>188</v>
      </c>
      <c r="V14" s="44" t="s">
        <v>188</v>
      </c>
      <c r="W14" s="44" t="s">
        <v>188</v>
      </c>
      <c r="X14" s="44">
        <v>0.35375079999999998</v>
      </c>
      <c r="Y14" s="44">
        <v>0.94174135000000003</v>
      </c>
      <c r="Z14" s="44">
        <v>1.9543964</v>
      </c>
      <c r="AA14" s="44">
        <v>6.8361475499999997</v>
      </c>
      <c r="AB14" s="44">
        <v>11.65155313</v>
      </c>
      <c r="AC14" s="44">
        <v>19.04828672</v>
      </c>
      <c r="AD14" s="44">
        <v>20.961571370000001</v>
      </c>
      <c r="AE14" s="44">
        <v>29.285339530000002</v>
      </c>
      <c r="AF14" s="44">
        <v>31.789023489999998</v>
      </c>
      <c r="AG14" s="44">
        <v>35.08265145</v>
      </c>
      <c r="AH14" s="44">
        <v>38.51068969</v>
      </c>
      <c r="AI14" s="44">
        <v>42.354613430000001</v>
      </c>
      <c r="AJ14" s="44">
        <v>45.120581969999996</v>
      </c>
      <c r="AK14" s="44">
        <v>49.527191619999996</v>
      </c>
      <c r="AL14" s="44">
        <v>58.500018470000001</v>
      </c>
      <c r="AM14" s="44">
        <v>67.480127819999993</v>
      </c>
      <c r="AN14" s="44">
        <v>81.983320140000004</v>
      </c>
      <c r="AO14" s="44">
        <v>90.884552749999997</v>
      </c>
      <c r="AP14" s="44">
        <v>97.165445259999984</v>
      </c>
      <c r="AQ14" s="44">
        <v>96.150283529999996</v>
      </c>
      <c r="AR14" s="44">
        <v>101.6543605</v>
      </c>
      <c r="AS14" s="44">
        <v>101.27907488999999</v>
      </c>
      <c r="AT14" s="44">
        <v>110.40223426</v>
      </c>
      <c r="AU14" s="44">
        <v>117.46674422000001</v>
      </c>
      <c r="AV14" s="44">
        <v>136.78963822999998</v>
      </c>
      <c r="AW14" s="44">
        <v>138.22521924</v>
      </c>
      <c r="AX14" s="44">
        <v>134.89854688</v>
      </c>
      <c r="AY14" s="44">
        <v>119.97042252</v>
      </c>
      <c r="AZ14" s="44">
        <v>133.32747496000002</v>
      </c>
      <c r="BA14" s="44">
        <v>108.60338125000001</v>
      </c>
      <c r="BB14" s="44">
        <v>95.214552190000006</v>
      </c>
      <c r="BC14" s="44">
        <v>81.516822079999997</v>
      </c>
      <c r="BD14" s="44">
        <v>68.548161919999998</v>
      </c>
      <c r="BE14" s="44">
        <v>58.944230329999996</v>
      </c>
      <c r="BF14" s="44">
        <v>53.724374609999998</v>
      </c>
      <c r="BG14" s="44">
        <v>48.726075340000001</v>
      </c>
      <c r="BH14" s="44">
        <v>54.71169854</v>
      </c>
      <c r="BI14" s="44">
        <v>45.632129469999995</v>
      </c>
      <c r="BJ14" s="44">
        <v>36.305748250000001</v>
      </c>
      <c r="BK14" s="44">
        <v>35.982139609999997</v>
      </c>
      <c r="BL14" s="44">
        <v>30.444423099999998</v>
      </c>
      <c r="BM14" s="44">
        <v>30.381148420000002</v>
      </c>
      <c r="BN14" s="44">
        <v>32.374260220000004</v>
      </c>
      <c r="BO14" s="44">
        <v>35.237845490000005</v>
      </c>
      <c r="BP14" s="44">
        <v>32.293455450000003</v>
      </c>
      <c r="BQ14" s="50">
        <f t="shared" si="0"/>
        <v>-8.3557606858670669E-2</v>
      </c>
      <c r="BR14" s="51">
        <f t="shared" si="1"/>
        <v>-4.349236520639841E-2</v>
      </c>
      <c r="BS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9"/>
      <c r="DV14" s="49"/>
      <c r="DW14" s="49"/>
      <c r="DX14" s="49"/>
      <c r="DY14" s="49"/>
      <c r="DZ14" s="49"/>
    </row>
    <row r="15" spans="1:130" ht="13.5" hidden="1" customHeight="1" outlineLevel="1">
      <c r="A15" s="52" t="s">
        <v>14</v>
      </c>
      <c r="B15" s="53" t="s">
        <v>15</v>
      </c>
      <c r="C15" s="54"/>
      <c r="D15" s="55" t="s">
        <v>188</v>
      </c>
      <c r="E15" s="55" t="s">
        <v>188</v>
      </c>
      <c r="F15" s="55" t="s">
        <v>188</v>
      </c>
      <c r="G15" s="55" t="s">
        <v>188</v>
      </c>
      <c r="H15" s="55" t="s">
        <v>188</v>
      </c>
      <c r="I15" s="55" t="s">
        <v>188</v>
      </c>
      <c r="J15" s="55" t="s">
        <v>188</v>
      </c>
      <c r="K15" s="55" t="s">
        <v>188</v>
      </c>
      <c r="L15" s="55" t="s">
        <v>188</v>
      </c>
      <c r="M15" s="55" t="s">
        <v>188</v>
      </c>
      <c r="N15" s="55" t="s">
        <v>188</v>
      </c>
      <c r="O15" s="55" t="s">
        <v>188</v>
      </c>
      <c r="P15" s="55" t="s">
        <v>188</v>
      </c>
      <c r="Q15" s="55" t="s">
        <v>188</v>
      </c>
      <c r="R15" s="55" t="s">
        <v>188</v>
      </c>
      <c r="S15" s="55" t="s">
        <v>188</v>
      </c>
      <c r="T15" s="55" t="s">
        <v>188</v>
      </c>
      <c r="U15" s="55" t="s">
        <v>188</v>
      </c>
      <c r="V15" s="55" t="s">
        <v>188</v>
      </c>
      <c r="W15" s="55" t="s">
        <v>188</v>
      </c>
      <c r="X15" s="55" t="s">
        <v>233</v>
      </c>
      <c r="Y15" s="55" t="s">
        <v>233</v>
      </c>
      <c r="Z15" s="55" t="s">
        <v>233</v>
      </c>
      <c r="AA15" s="55" t="s">
        <v>233</v>
      </c>
      <c r="AB15" s="55" t="s">
        <v>233</v>
      </c>
      <c r="AC15" s="55" t="s">
        <v>233</v>
      </c>
      <c r="AD15" s="55" t="s">
        <v>233</v>
      </c>
      <c r="AE15" s="55">
        <v>30.35543728</v>
      </c>
      <c r="AF15" s="55">
        <v>33.040856589999997</v>
      </c>
      <c r="AG15" s="55">
        <v>36.293144599999998</v>
      </c>
      <c r="AH15" s="55">
        <v>40.080125689999996</v>
      </c>
      <c r="AI15" s="55">
        <v>44.118461880000005</v>
      </c>
      <c r="AJ15" s="55">
        <v>46.991675919999999</v>
      </c>
      <c r="AK15" s="55">
        <v>51.656620019999998</v>
      </c>
      <c r="AL15" s="55">
        <v>60.8792616</v>
      </c>
      <c r="AM15" s="55">
        <v>70.319117919999997</v>
      </c>
      <c r="AN15" s="55">
        <v>86.621482</v>
      </c>
      <c r="AO15" s="55">
        <v>94.059281499999997</v>
      </c>
      <c r="AP15" s="55">
        <v>100.39892137999999</v>
      </c>
      <c r="AQ15" s="55">
        <v>100.56412248999999</v>
      </c>
      <c r="AR15" s="55">
        <v>106.3829537</v>
      </c>
      <c r="AS15" s="55">
        <v>106.55446309999999</v>
      </c>
      <c r="AT15" s="55">
        <v>115.915736</v>
      </c>
      <c r="AU15" s="55">
        <v>123.44109849</v>
      </c>
      <c r="AV15" s="55">
        <v>143.08726462999999</v>
      </c>
      <c r="AW15" s="55">
        <v>146.39334756</v>
      </c>
      <c r="AX15" s="55">
        <v>141.99617006</v>
      </c>
      <c r="AY15" s="55">
        <v>128.98503119</v>
      </c>
      <c r="AZ15" s="55">
        <v>142.15815641</v>
      </c>
      <c r="BA15" s="55">
        <v>118.60478801000001</v>
      </c>
      <c r="BB15" s="55">
        <v>104.49286986</v>
      </c>
      <c r="BC15" s="55">
        <v>91.566489140000002</v>
      </c>
      <c r="BD15" s="55">
        <v>78.148318529999997</v>
      </c>
      <c r="BE15" s="55">
        <v>67.858850279999999</v>
      </c>
      <c r="BF15" s="55">
        <v>62.377117390000002</v>
      </c>
      <c r="BG15" s="55">
        <v>56.785922569999997</v>
      </c>
      <c r="BH15" s="55">
        <v>62.984008209999999</v>
      </c>
      <c r="BI15" s="55">
        <v>52.984783780000001</v>
      </c>
      <c r="BJ15" s="55">
        <v>43.589300960000003</v>
      </c>
      <c r="BK15" s="55">
        <v>43.473220820000002</v>
      </c>
      <c r="BL15" s="55">
        <v>38.988171299999998</v>
      </c>
      <c r="BM15" s="55">
        <v>40.263777679999997</v>
      </c>
      <c r="BN15" s="55">
        <v>41.674744450000006</v>
      </c>
      <c r="BO15" s="55">
        <v>43.978597360000002</v>
      </c>
      <c r="BP15" s="55">
        <v>41.737182590000003</v>
      </c>
      <c r="BQ15" s="56">
        <f t="shared" si="0"/>
        <v>-5.0966035857219948E-2</v>
      </c>
      <c r="BR15" s="57">
        <f t="shared" si="1"/>
        <v>-3.5032395549623639E-2</v>
      </c>
      <c r="BS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9"/>
      <c r="DV15" s="49"/>
      <c r="DW15" s="49"/>
      <c r="DX15" s="49"/>
      <c r="DY15" s="49"/>
      <c r="DZ15" s="49"/>
    </row>
    <row r="16" spans="1:130" s="62" customFormat="1" ht="13.5" hidden="1" customHeight="1" outlineLevel="1">
      <c r="A16" s="52" t="s">
        <v>70</v>
      </c>
      <c r="B16" s="53" t="s">
        <v>16</v>
      </c>
      <c r="C16" s="54"/>
      <c r="D16" s="55" t="s">
        <v>188</v>
      </c>
      <c r="E16" s="55" t="s">
        <v>188</v>
      </c>
      <c r="F16" s="55" t="s">
        <v>188</v>
      </c>
      <c r="G16" s="55" t="s">
        <v>188</v>
      </c>
      <c r="H16" s="55" t="s">
        <v>188</v>
      </c>
      <c r="I16" s="55" t="s">
        <v>188</v>
      </c>
      <c r="J16" s="55" t="s">
        <v>188</v>
      </c>
      <c r="K16" s="55" t="s">
        <v>188</v>
      </c>
      <c r="L16" s="55" t="s">
        <v>188</v>
      </c>
      <c r="M16" s="55" t="s">
        <v>188</v>
      </c>
      <c r="N16" s="55" t="s">
        <v>188</v>
      </c>
      <c r="O16" s="55" t="s">
        <v>188</v>
      </c>
      <c r="P16" s="55" t="s">
        <v>188</v>
      </c>
      <c r="Q16" s="55">
        <v>0</v>
      </c>
      <c r="R16" s="55" t="s">
        <v>188</v>
      </c>
      <c r="S16" s="55" t="s">
        <v>188</v>
      </c>
      <c r="T16" s="55" t="s">
        <v>188</v>
      </c>
      <c r="U16" s="55" t="s">
        <v>188</v>
      </c>
      <c r="V16" s="55" t="s">
        <v>188</v>
      </c>
      <c r="W16" s="55" t="s">
        <v>188</v>
      </c>
      <c r="X16" s="55" t="s">
        <v>233</v>
      </c>
      <c r="Y16" s="55" t="s">
        <v>233</v>
      </c>
      <c r="Z16" s="55" t="s">
        <v>233</v>
      </c>
      <c r="AA16" s="55" t="s">
        <v>233</v>
      </c>
      <c r="AB16" s="55" t="s">
        <v>233</v>
      </c>
      <c r="AC16" s="55" t="s">
        <v>233</v>
      </c>
      <c r="AD16" s="55" t="s">
        <v>233</v>
      </c>
      <c r="AE16" s="55">
        <v>-1.07009775</v>
      </c>
      <c r="AF16" s="55">
        <v>-1.2518331</v>
      </c>
      <c r="AG16" s="55">
        <v>-1.21049315</v>
      </c>
      <c r="AH16" s="55">
        <v>-1.5694360000000001</v>
      </c>
      <c r="AI16" s="55">
        <v>-1.76384845</v>
      </c>
      <c r="AJ16" s="55">
        <v>-1.8710939499999999</v>
      </c>
      <c r="AK16" s="55">
        <v>-2.1294284000000001</v>
      </c>
      <c r="AL16" s="55">
        <v>-2.3792431299999999</v>
      </c>
      <c r="AM16" s="55">
        <v>-2.8389901000000002</v>
      </c>
      <c r="AN16" s="55">
        <v>-4.6381618600000003</v>
      </c>
      <c r="AO16" s="55">
        <v>-3.1747287499999999</v>
      </c>
      <c r="AP16" s="55">
        <v>-3.2334761200000002</v>
      </c>
      <c r="AQ16" s="55">
        <v>-4.4138389599999996</v>
      </c>
      <c r="AR16" s="55">
        <v>-4.7285932000000006</v>
      </c>
      <c r="AS16" s="55">
        <v>-5.27538821</v>
      </c>
      <c r="AT16" s="55">
        <v>-5.5135017400000006</v>
      </c>
      <c r="AU16" s="55">
        <v>-5.9743542699999992</v>
      </c>
      <c r="AV16" s="55">
        <v>-6.2976264000000004</v>
      </c>
      <c r="AW16" s="55">
        <v>-8.168128320000001</v>
      </c>
      <c r="AX16" s="55">
        <v>-7.0976231799999994</v>
      </c>
      <c r="AY16" s="55">
        <v>-9.0146086699999994</v>
      </c>
      <c r="AZ16" s="55">
        <v>-8.8306814499999984</v>
      </c>
      <c r="BA16" s="55">
        <v>-10.00140676</v>
      </c>
      <c r="BB16" s="55">
        <v>-9.2783176699999999</v>
      </c>
      <c r="BC16" s="55">
        <v>-10.049667060000001</v>
      </c>
      <c r="BD16" s="55">
        <v>-9.6001566099999991</v>
      </c>
      <c r="BE16" s="55">
        <v>-8.9146199499999987</v>
      </c>
      <c r="BF16" s="55">
        <v>-8.6527427799999987</v>
      </c>
      <c r="BG16" s="55">
        <v>-8.0598472300000008</v>
      </c>
      <c r="BH16" s="55">
        <v>-8.2723096700000003</v>
      </c>
      <c r="BI16" s="55">
        <v>-7.3526543099999992</v>
      </c>
      <c r="BJ16" s="55">
        <v>-7.2835527100000004</v>
      </c>
      <c r="BK16" s="55">
        <v>-7.4910812099999999</v>
      </c>
      <c r="BL16" s="55">
        <v>-8.5437481999999996</v>
      </c>
      <c r="BM16" s="55">
        <v>-9.8826292599999999</v>
      </c>
      <c r="BN16" s="55">
        <v>-9.3004842300000004</v>
      </c>
      <c r="BO16" s="55">
        <v>-8.7407518699999986</v>
      </c>
      <c r="BP16" s="55">
        <v>-9.44372714</v>
      </c>
      <c r="BQ16" s="56">
        <f t="shared" si="0"/>
        <v>-8.0425034419836644E-2</v>
      </c>
      <c r="BR16" s="57">
        <f t="shared" si="1"/>
        <v>-1.2432889602591621E-2</v>
      </c>
      <c r="BS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63"/>
      <c r="DV16" s="63"/>
      <c r="DW16" s="63"/>
      <c r="DX16" s="63"/>
      <c r="DY16" s="63"/>
      <c r="DZ16" s="63"/>
    </row>
    <row r="17" spans="1:130" ht="16.5" customHeight="1" collapsed="1">
      <c r="A17" s="42" t="s">
        <v>199</v>
      </c>
      <c r="B17" s="42" t="s">
        <v>200</v>
      </c>
      <c r="C17" s="43" t="s">
        <v>105</v>
      </c>
      <c r="D17" s="44" t="s">
        <v>188</v>
      </c>
      <c r="E17" s="44">
        <v>2.5060999999999998E-3</v>
      </c>
      <c r="F17" s="44">
        <v>8.2766999999999997E-3</v>
      </c>
      <c r="G17" s="44">
        <v>4.9074100000000002E-2</v>
      </c>
      <c r="H17" s="44">
        <v>3.4941300000000002E-2</v>
      </c>
      <c r="I17" s="44">
        <v>6.0811200000000003E-2</v>
      </c>
      <c r="J17" s="44">
        <v>9.2953149999999998E-2</v>
      </c>
      <c r="K17" s="44">
        <v>0.11740645</v>
      </c>
      <c r="L17" s="44">
        <v>8.15752E-2</v>
      </c>
      <c r="M17" s="44">
        <v>6.8549150000000003E-2</v>
      </c>
      <c r="N17" s="44">
        <v>8.58487E-2</v>
      </c>
      <c r="O17" s="44">
        <v>0.12608064999999999</v>
      </c>
      <c r="P17" s="44">
        <v>9.8475199999999999E-2</v>
      </c>
      <c r="Q17" s="44">
        <v>8.9119699999999996E-2</v>
      </c>
      <c r="R17" s="44">
        <v>8.1575400000000006E-2</v>
      </c>
      <c r="S17" s="44">
        <v>9.2155399999999998E-2</v>
      </c>
      <c r="T17" s="44">
        <v>0.10100705</v>
      </c>
      <c r="U17" s="44" t="s">
        <v>188</v>
      </c>
      <c r="V17" s="44" t="s">
        <v>188</v>
      </c>
      <c r="W17" s="44" t="s">
        <v>188</v>
      </c>
      <c r="X17" s="44" t="s">
        <v>188</v>
      </c>
      <c r="Y17" s="44" t="s">
        <v>188</v>
      </c>
      <c r="Z17" s="44" t="s">
        <v>188</v>
      </c>
      <c r="AA17" s="44" t="s">
        <v>188</v>
      </c>
      <c r="AB17" s="44" t="s">
        <v>188</v>
      </c>
      <c r="AC17" s="44" t="s">
        <v>188</v>
      </c>
      <c r="AD17" s="44" t="s">
        <v>188</v>
      </c>
      <c r="AE17" s="44" t="s">
        <v>188</v>
      </c>
      <c r="AF17" s="44" t="s">
        <v>188</v>
      </c>
      <c r="AG17" s="44" t="s">
        <v>188</v>
      </c>
      <c r="AH17" s="44" t="s">
        <v>188</v>
      </c>
      <c r="AI17" s="44" t="s">
        <v>188</v>
      </c>
      <c r="AJ17" s="44" t="s">
        <v>188</v>
      </c>
      <c r="AK17" s="44" t="s">
        <v>188</v>
      </c>
      <c r="AL17" s="44" t="s">
        <v>188</v>
      </c>
      <c r="AM17" s="44" t="s">
        <v>188</v>
      </c>
      <c r="AN17" s="44" t="s">
        <v>188</v>
      </c>
      <c r="AO17" s="44" t="s">
        <v>188</v>
      </c>
      <c r="AP17" s="44" t="s">
        <v>188</v>
      </c>
      <c r="AQ17" s="44" t="s">
        <v>188</v>
      </c>
      <c r="AR17" s="44" t="s">
        <v>188</v>
      </c>
      <c r="AS17" s="44" t="s">
        <v>188</v>
      </c>
      <c r="AT17" s="44" t="s">
        <v>188</v>
      </c>
      <c r="AU17" s="44" t="s">
        <v>188</v>
      </c>
      <c r="AV17" s="44" t="s">
        <v>188</v>
      </c>
      <c r="AW17" s="44" t="s">
        <v>188</v>
      </c>
      <c r="AX17" s="44" t="s">
        <v>188</v>
      </c>
      <c r="AY17" s="44" t="s">
        <v>188</v>
      </c>
      <c r="AZ17" s="44" t="s">
        <v>188</v>
      </c>
      <c r="BA17" s="44" t="s">
        <v>188</v>
      </c>
      <c r="BB17" s="44" t="s">
        <v>188</v>
      </c>
      <c r="BC17" s="44">
        <v>0.38000294999999995</v>
      </c>
      <c r="BD17" s="44">
        <v>4.667698E-2</v>
      </c>
      <c r="BE17" s="44">
        <v>0.30396834</v>
      </c>
      <c r="BF17" s="44">
        <v>3.5175700000000004E-2</v>
      </c>
      <c r="BG17" s="44">
        <v>3.3547000000000004E-3</v>
      </c>
      <c r="BH17" s="44">
        <v>1.8264500000000001E-3</v>
      </c>
      <c r="BI17" s="44">
        <v>3.0219499999999998E-3</v>
      </c>
      <c r="BJ17" s="44">
        <v>1.86098846</v>
      </c>
      <c r="BK17" s="44">
        <v>3.6497999999999999E-3</v>
      </c>
      <c r="BL17" s="44">
        <v>1.1033E-3</v>
      </c>
      <c r="BM17" s="44">
        <v>8.689970240000001</v>
      </c>
      <c r="BN17" s="44" t="s">
        <v>188</v>
      </c>
      <c r="BO17" s="64" t="s">
        <v>188</v>
      </c>
      <c r="BP17" s="64" t="s">
        <v>188</v>
      </c>
      <c r="BQ17" s="50" t="str">
        <f t="shared" si="0"/>
        <v>–</v>
      </c>
      <c r="BR17" s="51" t="str">
        <f t="shared" si="1"/>
        <v>–</v>
      </c>
      <c r="BS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9"/>
      <c r="DV17" s="49"/>
      <c r="DW17" s="49"/>
      <c r="DX17" s="49"/>
      <c r="DY17" s="49"/>
      <c r="DZ17" s="49"/>
    </row>
    <row r="18" spans="1:130" s="62" customFormat="1" ht="30" customHeight="1">
      <c r="A18" s="65" t="s">
        <v>201</v>
      </c>
      <c r="B18" s="65" t="s">
        <v>202</v>
      </c>
      <c r="C18" s="66"/>
      <c r="D18" s="67">
        <v>102.03917749999999</v>
      </c>
      <c r="E18" s="67">
        <v>167.73694105000001</v>
      </c>
      <c r="F18" s="67">
        <v>184.65069305</v>
      </c>
      <c r="G18" s="67">
        <v>206.05589055000002</v>
      </c>
      <c r="H18" s="67">
        <v>249.40662695000003</v>
      </c>
      <c r="I18" s="67">
        <v>273.28419355</v>
      </c>
      <c r="J18" s="67">
        <v>299.21681219999999</v>
      </c>
      <c r="K18" s="67">
        <v>336.73673409999998</v>
      </c>
      <c r="L18" s="67">
        <v>407.68631244999995</v>
      </c>
      <c r="M18" s="67">
        <v>533.59256730000004</v>
      </c>
      <c r="N18" s="67">
        <v>595.34173705000012</v>
      </c>
      <c r="O18" s="67">
        <v>685.41104509999991</v>
      </c>
      <c r="P18" s="67">
        <v>765.57774905999997</v>
      </c>
      <c r="Q18" s="67">
        <v>1161.2705197499999</v>
      </c>
      <c r="R18" s="67">
        <v>1327.8038042000001</v>
      </c>
      <c r="S18" s="67">
        <v>1581.6422564499999</v>
      </c>
      <c r="T18" s="67">
        <v>1762.6339452499999</v>
      </c>
      <c r="U18" s="67">
        <v>1848.7257404500001</v>
      </c>
      <c r="V18" s="67">
        <v>1892.92093</v>
      </c>
      <c r="W18" s="67">
        <v>1968.4191060000001</v>
      </c>
      <c r="X18" s="67">
        <v>2111.4216397999999</v>
      </c>
      <c r="Y18" s="67">
        <v>2213.1016353499999</v>
      </c>
      <c r="Z18" s="67">
        <v>2440.2866153999998</v>
      </c>
      <c r="AA18" s="67">
        <v>2539.30678055</v>
      </c>
      <c r="AB18" s="67">
        <v>2764.4139141300002</v>
      </c>
      <c r="AC18" s="67">
        <v>2878.1442847199996</v>
      </c>
      <c r="AD18" s="67">
        <v>3095.2904803699998</v>
      </c>
      <c r="AE18" s="67">
        <v>3232.8082635299997</v>
      </c>
      <c r="AF18" s="67">
        <v>3792.1852814900003</v>
      </c>
      <c r="AG18" s="67">
        <v>4028.5623964500001</v>
      </c>
      <c r="AH18" s="67">
        <v>4411.6551376899988</v>
      </c>
      <c r="AI18" s="67">
        <v>4841.4432264300003</v>
      </c>
      <c r="AJ18" s="67">
        <v>5260.7375419700002</v>
      </c>
      <c r="AK18" s="67">
        <v>5567.4488186199997</v>
      </c>
      <c r="AL18" s="67">
        <v>5770.6485454699996</v>
      </c>
      <c r="AM18" s="67">
        <v>6483.2865168200005</v>
      </c>
      <c r="AN18" s="67">
        <v>6886.2556151399995</v>
      </c>
      <c r="AO18" s="67">
        <v>7036.8355297500002</v>
      </c>
      <c r="AP18" s="67">
        <v>7269.28674426</v>
      </c>
      <c r="AQ18" s="67">
        <v>7562.4942825300004</v>
      </c>
      <c r="AR18" s="67">
        <v>7897.3934684999995</v>
      </c>
      <c r="AS18" s="67">
        <v>8457.7573218899997</v>
      </c>
      <c r="AT18" s="67">
        <v>8774.8500542599995</v>
      </c>
      <c r="AU18" s="67">
        <v>9210.0692922200014</v>
      </c>
      <c r="AV18" s="67">
        <v>9510.9532012300006</v>
      </c>
      <c r="AW18" s="67">
        <v>9823.4190802399989</v>
      </c>
      <c r="AX18" s="67">
        <v>9903.5496878800004</v>
      </c>
      <c r="AY18" s="67">
        <v>10314.96208152</v>
      </c>
      <c r="AZ18" s="67">
        <v>8161.7471809600011</v>
      </c>
      <c r="BA18" s="67">
        <v>8204.8149672500003</v>
      </c>
      <c r="BB18" s="67">
        <v>8175.7852101899998</v>
      </c>
      <c r="BC18" s="67">
        <v>9433.5044437600009</v>
      </c>
      <c r="BD18" s="67">
        <v>9688.8354289000017</v>
      </c>
      <c r="BE18" s="67">
        <v>9814.3737778399991</v>
      </c>
      <c r="BF18" s="67">
        <v>9938.7334416899994</v>
      </c>
      <c r="BG18" s="67">
        <v>9949.1800906200024</v>
      </c>
      <c r="BH18" s="67">
        <v>9892.6940946599989</v>
      </c>
      <c r="BI18" s="67">
        <v>10031.0088693</v>
      </c>
      <c r="BJ18" s="67">
        <v>9196.1853667599989</v>
      </c>
      <c r="BK18" s="67">
        <v>9101.0823811900009</v>
      </c>
      <c r="BL18" s="67">
        <v>9163.3155747600013</v>
      </c>
      <c r="BM18" s="67">
        <v>9466.018549819999</v>
      </c>
      <c r="BN18" s="67">
        <v>9835.7474037200027</v>
      </c>
      <c r="BO18" s="67">
        <v>10113.700435720004</v>
      </c>
      <c r="BP18" s="67">
        <v>10435.875220610002</v>
      </c>
      <c r="BQ18" s="50">
        <f t="shared" si="0"/>
        <v>3.1855282538538206E-2</v>
      </c>
      <c r="BR18" s="51">
        <f t="shared" si="1"/>
        <v>5.4834821557555591E-3</v>
      </c>
      <c r="BS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3"/>
      <c r="DV18" s="63"/>
      <c r="DW18" s="63"/>
      <c r="DX18" s="63"/>
      <c r="DY18" s="63"/>
      <c r="DZ18" s="63"/>
    </row>
    <row r="19" spans="1:130" ht="16.5" customHeight="1">
      <c r="A19" s="42" t="s">
        <v>203</v>
      </c>
      <c r="B19" s="42" t="s">
        <v>204</v>
      </c>
      <c r="C19" s="43"/>
      <c r="D19" s="44">
        <v>0.48726503660237502</v>
      </c>
      <c r="E19" s="44">
        <v>1.4648168124903456</v>
      </c>
      <c r="F19" s="44">
        <v>0.95108779031000423</v>
      </c>
      <c r="G19" s="44">
        <v>0.76742776615748409</v>
      </c>
      <c r="H19" s="44">
        <v>0.51161824330145644</v>
      </c>
      <c r="I19" s="44">
        <v>2.2253382738990672</v>
      </c>
      <c r="J19" s="44">
        <v>2.1933749945628032</v>
      </c>
      <c r="K19" s="44">
        <v>1.5213879559691557</v>
      </c>
      <c r="L19" s="44">
        <v>1.2602674282033797</v>
      </c>
      <c r="M19" s="44">
        <v>0.51437231781644921</v>
      </c>
      <c r="N19" s="44">
        <v>0.41773463697235119</v>
      </c>
      <c r="O19" s="44" t="s">
        <v>188</v>
      </c>
      <c r="P19" s="44" t="s">
        <v>188</v>
      </c>
      <c r="Q19" s="44" t="s">
        <v>188</v>
      </c>
      <c r="R19" s="44" t="s">
        <v>188</v>
      </c>
      <c r="S19" s="44" t="s">
        <v>188</v>
      </c>
      <c r="T19" s="44" t="s">
        <v>188</v>
      </c>
      <c r="U19" s="44" t="s">
        <v>188</v>
      </c>
      <c r="V19" s="44" t="s">
        <v>188</v>
      </c>
      <c r="W19" s="44" t="s">
        <v>188</v>
      </c>
      <c r="X19" s="44" t="s">
        <v>188</v>
      </c>
      <c r="Y19" s="44" t="s">
        <v>188</v>
      </c>
      <c r="Z19" s="44" t="s">
        <v>188</v>
      </c>
      <c r="AA19" s="44" t="s">
        <v>188</v>
      </c>
      <c r="AB19" s="44" t="s">
        <v>188</v>
      </c>
      <c r="AC19" s="44" t="s">
        <v>188</v>
      </c>
      <c r="AD19" s="44" t="s">
        <v>188</v>
      </c>
      <c r="AE19" s="44" t="s">
        <v>188</v>
      </c>
      <c r="AF19" s="44" t="s">
        <v>188</v>
      </c>
      <c r="AG19" s="44" t="s">
        <v>188</v>
      </c>
      <c r="AH19" s="44" t="s">
        <v>188</v>
      </c>
      <c r="AI19" s="44" t="s">
        <v>188</v>
      </c>
      <c r="AJ19" s="44" t="s">
        <v>188</v>
      </c>
      <c r="AK19" s="44" t="s">
        <v>188</v>
      </c>
      <c r="AL19" s="44" t="s">
        <v>188</v>
      </c>
      <c r="AM19" s="44" t="s">
        <v>188</v>
      </c>
      <c r="AN19" s="44" t="s">
        <v>188</v>
      </c>
      <c r="AO19" s="44" t="s">
        <v>188</v>
      </c>
      <c r="AP19" s="44" t="s">
        <v>188</v>
      </c>
      <c r="AQ19" s="44" t="s">
        <v>188</v>
      </c>
      <c r="AR19" s="44" t="s">
        <v>188</v>
      </c>
      <c r="AS19" s="44" t="s">
        <v>188</v>
      </c>
      <c r="AT19" s="44" t="s">
        <v>188</v>
      </c>
      <c r="AU19" s="44" t="s">
        <v>188</v>
      </c>
      <c r="AV19" s="44" t="s">
        <v>188</v>
      </c>
      <c r="AW19" s="44" t="s">
        <v>188</v>
      </c>
      <c r="AX19" s="44" t="s">
        <v>188</v>
      </c>
      <c r="AY19" s="44" t="s">
        <v>188</v>
      </c>
      <c r="AZ19" s="44" t="s">
        <v>188</v>
      </c>
      <c r="BA19" s="44" t="s">
        <v>188</v>
      </c>
      <c r="BB19" s="44" t="s">
        <v>188</v>
      </c>
      <c r="BC19" s="44">
        <v>29.998372499150531</v>
      </c>
      <c r="BD19" s="44">
        <v>69.882570440670122</v>
      </c>
      <c r="BE19" s="44">
        <v>56.632823457595784</v>
      </c>
      <c r="BF19" s="44">
        <v>69.053341474137056</v>
      </c>
      <c r="BG19" s="44">
        <v>64.545815520413058</v>
      </c>
      <c r="BH19" s="44">
        <v>60.425808548746218</v>
      </c>
      <c r="BI19" s="44">
        <v>88.944964493243475</v>
      </c>
      <c r="BJ19" s="44">
        <v>72.056674787645989</v>
      </c>
      <c r="BK19" s="44">
        <v>80.464209765433509</v>
      </c>
      <c r="BL19" s="44">
        <v>60.222813542804062</v>
      </c>
      <c r="BM19" s="44">
        <v>46.557064983078689</v>
      </c>
      <c r="BN19" s="44">
        <v>48.930280349409202</v>
      </c>
      <c r="BO19" s="44">
        <v>59.094860723809589</v>
      </c>
      <c r="BP19" s="44">
        <v>68.189513014710656</v>
      </c>
      <c r="BQ19" s="50">
        <f t="shared" si="0"/>
        <v>0.15389920848458469</v>
      </c>
      <c r="BR19" s="51">
        <f t="shared" si="1"/>
        <v>2.0380102731310905E-2</v>
      </c>
      <c r="BS19" s="69"/>
      <c r="BT19" s="69"/>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9"/>
      <c r="DV19" s="49"/>
      <c r="DW19" s="49"/>
      <c r="DX19" s="49"/>
      <c r="DY19" s="49"/>
      <c r="DZ19" s="49"/>
    </row>
    <row r="20" spans="1:130" s="62" customFormat="1" ht="30" customHeight="1">
      <c r="A20" s="65" t="s">
        <v>205</v>
      </c>
      <c r="B20" s="65" t="s">
        <v>206</v>
      </c>
      <c r="C20" s="66"/>
      <c r="D20" s="67">
        <v>102.52644253660237</v>
      </c>
      <c r="E20" s="67">
        <v>169.20175786249035</v>
      </c>
      <c r="F20" s="67">
        <v>185.60178084031</v>
      </c>
      <c r="G20" s="67">
        <v>206.8233183161575</v>
      </c>
      <c r="H20" s="67">
        <v>249.91824519330149</v>
      </c>
      <c r="I20" s="67">
        <v>275.50953182389907</v>
      </c>
      <c r="J20" s="67">
        <v>301.41018719456281</v>
      </c>
      <c r="K20" s="67">
        <v>338.25812205596912</v>
      </c>
      <c r="L20" s="67">
        <v>408.94657987820335</v>
      </c>
      <c r="M20" s="67">
        <v>534.10693961781647</v>
      </c>
      <c r="N20" s="67">
        <v>595.75947168697246</v>
      </c>
      <c r="O20" s="67">
        <v>685.41104509999991</v>
      </c>
      <c r="P20" s="67">
        <v>765.57774905999997</v>
      </c>
      <c r="Q20" s="67">
        <v>1161.2705197499999</v>
      </c>
      <c r="R20" s="67">
        <v>1327.8038042000001</v>
      </c>
      <c r="S20" s="67">
        <v>1581.6422564499999</v>
      </c>
      <c r="T20" s="67">
        <v>1762.6339452499999</v>
      </c>
      <c r="U20" s="67">
        <v>1848.7257404500001</v>
      </c>
      <c r="V20" s="67">
        <v>1892.92093</v>
      </c>
      <c r="W20" s="67">
        <v>1968.4191060000001</v>
      </c>
      <c r="X20" s="67">
        <v>2111.4216397999999</v>
      </c>
      <c r="Y20" s="67">
        <v>2213.1016353499999</v>
      </c>
      <c r="Z20" s="67">
        <v>2440.2866153999998</v>
      </c>
      <c r="AA20" s="67">
        <v>2539.30678055</v>
      </c>
      <c r="AB20" s="67">
        <v>2764.4139141300002</v>
      </c>
      <c r="AC20" s="67">
        <v>2878.1442847199996</v>
      </c>
      <c r="AD20" s="67">
        <v>3095.2904803699998</v>
      </c>
      <c r="AE20" s="67">
        <v>3232.8082635299997</v>
      </c>
      <c r="AF20" s="67">
        <v>3792.1852814900003</v>
      </c>
      <c r="AG20" s="67">
        <v>4028.5623964500001</v>
      </c>
      <c r="AH20" s="67">
        <v>4411.6551376899988</v>
      </c>
      <c r="AI20" s="67">
        <v>4841.4432264300003</v>
      </c>
      <c r="AJ20" s="67">
        <v>5260.7375419700002</v>
      </c>
      <c r="AK20" s="67">
        <v>5567.4488186199997</v>
      </c>
      <c r="AL20" s="67">
        <v>5770.6485454699996</v>
      </c>
      <c r="AM20" s="67">
        <v>6483.2865168200005</v>
      </c>
      <c r="AN20" s="67">
        <v>6886.2556151399995</v>
      </c>
      <c r="AO20" s="67">
        <v>7036.8355297500002</v>
      </c>
      <c r="AP20" s="67">
        <v>7269.28674426</v>
      </c>
      <c r="AQ20" s="67">
        <v>7562.4942825300004</v>
      </c>
      <c r="AR20" s="67">
        <v>7897.3934684999995</v>
      </c>
      <c r="AS20" s="67">
        <v>8457.7573218899997</v>
      </c>
      <c r="AT20" s="67">
        <v>8774.8500542599995</v>
      </c>
      <c r="AU20" s="67">
        <v>9210.0692922200014</v>
      </c>
      <c r="AV20" s="67">
        <v>9510.9532012300006</v>
      </c>
      <c r="AW20" s="67">
        <v>9823.4190802399989</v>
      </c>
      <c r="AX20" s="67">
        <v>9903.5496878800004</v>
      </c>
      <c r="AY20" s="67">
        <v>10314.96208152</v>
      </c>
      <c r="AZ20" s="67">
        <v>9632.7471809600011</v>
      </c>
      <c r="BA20" s="67">
        <v>8204.8149672500003</v>
      </c>
      <c r="BB20" s="67">
        <v>8175.7852101899998</v>
      </c>
      <c r="BC20" s="67">
        <v>9463.5028162591516</v>
      </c>
      <c r="BD20" s="67">
        <v>9758.7179993406717</v>
      </c>
      <c r="BE20" s="67">
        <v>9871.0066012975949</v>
      </c>
      <c r="BF20" s="67">
        <v>10007.786783164136</v>
      </c>
      <c r="BG20" s="67">
        <v>10013.725906140415</v>
      </c>
      <c r="BH20" s="67">
        <v>9953.1199032087443</v>
      </c>
      <c r="BI20" s="67">
        <v>10119.953833793243</v>
      </c>
      <c r="BJ20" s="67">
        <v>9268.2420415476445</v>
      </c>
      <c r="BK20" s="67">
        <v>9181.546590955435</v>
      </c>
      <c r="BL20" s="67">
        <v>9223.5383883028062</v>
      </c>
      <c r="BM20" s="67">
        <v>9512.5756148030778</v>
      </c>
      <c r="BN20" s="67">
        <v>9884.677684069411</v>
      </c>
      <c r="BO20" s="67">
        <v>10172.795296443814</v>
      </c>
      <c r="BP20" s="67">
        <v>10504.064733624713</v>
      </c>
      <c r="BQ20" s="50">
        <f t="shared" si="0"/>
        <v>3.2564248815338287E-2</v>
      </c>
      <c r="BR20" s="51">
        <f t="shared" si="1"/>
        <v>5.4526889830531552E-3</v>
      </c>
      <c r="BS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3"/>
      <c r="DV20" s="63"/>
      <c r="DW20" s="63"/>
      <c r="DX20" s="63"/>
      <c r="DY20" s="63"/>
      <c r="DZ20" s="63"/>
    </row>
    <row r="21" spans="1:130" ht="16.5" customHeight="1">
      <c r="A21" s="42" t="s">
        <v>207</v>
      </c>
      <c r="B21" s="42" t="s">
        <v>208</v>
      </c>
      <c r="C21" s="43"/>
      <c r="D21" s="44">
        <v>3.820213397624925E-3</v>
      </c>
      <c r="E21" s="44">
        <v>2.8222337509654392E-2</v>
      </c>
      <c r="F21" s="44">
        <v>1.8695359689995784E-2</v>
      </c>
      <c r="G21" s="44">
        <v>4.1512333842516E-2</v>
      </c>
      <c r="H21" s="44">
        <v>-8.3054433014563903E-3</v>
      </c>
      <c r="I21" s="44">
        <v>1.9412176100932977E-2</v>
      </c>
      <c r="J21" s="44">
        <v>1.7610455437196821E-2</v>
      </c>
      <c r="K21" s="44">
        <v>5.0467440308443736E-3</v>
      </c>
      <c r="L21" s="44">
        <v>2.6718217966203157E-3</v>
      </c>
      <c r="M21" s="44">
        <v>5.0100321835507911E-3</v>
      </c>
      <c r="N21" s="44">
        <v>9.4973630276487895E-3</v>
      </c>
      <c r="O21" s="44" t="s">
        <v>188</v>
      </c>
      <c r="P21" s="44" t="s">
        <v>188</v>
      </c>
      <c r="Q21" s="44" t="s">
        <v>188</v>
      </c>
      <c r="R21" s="44" t="s">
        <v>188</v>
      </c>
      <c r="S21" s="44" t="s">
        <v>188</v>
      </c>
      <c r="T21" s="44" t="s">
        <v>188</v>
      </c>
      <c r="U21" s="44" t="s">
        <v>188</v>
      </c>
      <c r="V21" s="44" t="s">
        <v>188</v>
      </c>
      <c r="W21" s="44" t="s">
        <v>188</v>
      </c>
      <c r="X21" s="44" t="s">
        <v>188</v>
      </c>
      <c r="Y21" s="44" t="s">
        <v>188</v>
      </c>
      <c r="Z21" s="44" t="s">
        <v>188</v>
      </c>
      <c r="AA21" s="44" t="s">
        <v>188</v>
      </c>
      <c r="AB21" s="44" t="s">
        <v>188</v>
      </c>
      <c r="AC21" s="44" t="s">
        <v>188</v>
      </c>
      <c r="AD21" s="44" t="s">
        <v>188</v>
      </c>
      <c r="AE21" s="44" t="s">
        <v>188</v>
      </c>
      <c r="AF21" s="44" t="s">
        <v>188</v>
      </c>
      <c r="AG21" s="44" t="s">
        <v>188</v>
      </c>
      <c r="AH21" s="44" t="s">
        <v>188</v>
      </c>
      <c r="AI21" s="44" t="s">
        <v>188</v>
      </c>
      <c r="AJ21" s="44" t="s">
        <v>188</v>
      </c>
      <c r="AK21" s="44" t="s">
        <v>188</v>
      </c>
      <c r="AL21" s="44" t="s">
        <v>188</v>
      </c>
      <c r="AM21" s="44" t="s">
        <v>188</v>
      </c>
      <c r="AN21" s="44" t="s">
        <v>188</v>
      </c>
      <c r="AO21" s="44" t="s">
        <v>188</v>
      </c>
      <c r="AP21" s="44" t="s">
        <v>188</v>
      </c>
      <c r="AQ21" s="44" t="s">
        <v>188</v>
      </c>
      <c r="AR21" s="44" t="s">
        <v>188</v>
      </c>
      <c r="AS21" s="44" t="s">
        <v>188</v>
      </c>
      <c r="AT21" s="44" t="s">
        <v>188</v>
      </c>
      <c r="AU21" s="44" t="s">
        <v>188</v>
      </c>
      <c r="AV21" s="44" t="s">
        <v>188</v>
      </c>
      <c r="AW21" s="44" t="s">
        <v>188</v>
      </c>
      <c r="AX21" s="44" t="s">
        <v>188</v>
      </c>
      <c r="AY21" s="44" t="s">
        <v>188</v>
      </c>
      <c r="AZ21" s="44" t="s">
        <v>188</v>
      </c>
      <c r="BA21" s="44" t="s">
        <v>188</v>
      </c>
      <c r="BB21" s="44" t="s">
        <v>188</v>
      </c>
      <c r="BC21" s="44">
        <v>-9.3463174291505311</v>
      </c>
      <c r="BD21" s="44">
        <v>130.72916597932988</v>
      </c>
      <c r="BE21" s="44">
        <v>20.850761902404223</v>
      </c>
      <c r="BF21" s="44">
        <v>168.74639067586295</v>
      </c>
      <c r="BG21" s="44">
        <v>-96.025828160413056</v>
      </c>
      <c r="BH21" s="44">
        <v>70.627473241253782</v>
      </c>
      <c r="BI21" s="44">
        <v>236.54872485675654</v>
      </c>
      <c r="BJ21" s="44">
        <v>-243.65220179764597</v>
      </c>
      <c r="BK21" s="44">
        <v>326.55740368456645</v>
      </c>
      <c r="BL21" s="44">
        <v>103.83452971719592</v>
      </c>
      <c r="BM21" s="44">
        <v>111.76941964692129</v>
      </c>
      <c r="BN21" s="44">
        <v>-463.96560325940925</v>
      </c>
      <c r="BO21" s="44">
        <v>96.877871386190421</v>
      </c>
      <c r="BP21" s="44">
        <v>185.73860232528935</v>
      </c>
      <c r="BQ21" s="50">
        <f t="shared" si="0"/>
        <v>0.91724487406280575</v>
      </c>
      <c r="BR21" s="51">
        <f t="shared" si="1"/>
        <v>-8.0473467460354567E-2</v>
      </c>
      <c r="BS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9"/>
      <c r="DV21" s="49"/>
      <c r="DW21" s="49"/>
      <c r="DX21" s="49"/>
      <c r="DY21" s="49"/>
      <c r="DZ21" s="49"/>
    </row>
    <row r="22" spans="1:130" s="62" customFormat="1" ht="30" customHeight="1">
      <c r="A22" s="65" t="s">
        <v>209</v>
      </c>
      <c r="B22" s="65" t="s">
        <v>210</v>
      </c>
      <c r="C22" s="66"/>
      <c r="D22" s="67">
        <v>102.53026274999999</v>
      </c>
      <c r="E22" s="67">
        <v>169.2299802</v>
      </c>
      <c r="F22" s="67">
        <v>185.62047620000001</v>
      </c>
      <c r="G22" s="67">
        <v>206.86483065000002</v>
      </c>
      <c r="H22" s="67">
        <v>249.90993975000004</v>
      </c>
      <c r="I22" s="67">
        <v>275.52894400000002</v>
      </c>
      <c r="J22" s="67">
        <v>301.42779765</v>
      </c>
      <c r="K22" s="67">
        <v>338.26316879999996</v>
      </c>
      <c r="L22" s="67">
        <v>408.94925169999993</v>
      </c>
      <c r="M22" s="67">
        <v>534.11194965000004</v>
      </c>
      <c r="N22" s="67">
        <v>595.76896905000012</v>
      </c>
      <c r="O22" s="67">
        <v>685.41104509999991</v>
      </c>
      <c r="P22" s="67">
        <v>765.57774905999997</v>
      </c>
      <c r="Q22" s="67">
        <v>1161.2705197499999</v>
      </c>
      <c r="R22" s="67">
        <v>1327.8038042000001</v>
      </c>
      <c r="S22" s="67">
        <v>1581.6422564499999</v>
      </c>
      <c r="T22" s="67">
        <v>1762.6339452499999</v>
      </c>
      <c r="U22" s="67">
        <v>1848.7257404500001</v>
      </c>
      <c r="V22" s="67">
        <v>1892.92093</v>
      </c>
      <c r="W22" s="67">
        <v>1968.4191060000001</v>
      </c>
      <c r="X22" s="67">
        <v>2111.4216397999999</v>
      </c>
      <c r="Y22" s="67">
        <v>2213.1016353499999</v>
      </c>
      <c r="Z22" s="67">
        <v>2440.2866153999998</v>
      </c>
      <c r="AA22" s="67">
        <v>2539.30678055</v>
      </c>
      <c r="AB22" s="67">
        <v>2764.4139141300002</v>
      </c>
      <c r="AC22" s="67">
        <v>2878.1442847199996</v>
      </c>
      <c r="AD22" s="67">
        <v>3095.2904803699998</v>
      </c>
      <c r="AE22" s="67">
        <v>3232.8082635299997</v>
      </c>
      <c r="AF22" s="67">
        <v>3792.1852814900003</v>
      </c>
      <c r="AG22" s="67">
        <v>4028.5623964500001</v>
      </c>
      <c r="AH22" s="67">
        <v>4411.6551376899988</v>
      </c>
      <c r="AI22" s="67">
        <v>4841.4432264300003</v>
      </c>
      <c r="AJ22" s="67">
        <v>5260.7375419700002</v>
      </c>
      <c r="AK22" s="67">
        <v>5567.4488186199997</v>
      </c>
      <c r="AL22" s="67">
        <v>5770.6485454699996</v>
      </c>
      <c r="AM22" s="67">
        <v>6483.2865168200005</v>
      </c>
      <c r="AN22" s="67">
        <v>6886.2556151399995</v>
      </c>
      <c r="AO22" s="67">
        <v>7036.8355297500002</v>
      </c>
      <c r="AP22" s="67">
        <v>7269.28674426</v>
      </c>
      <c r="AQ22" s="67">
        <v>7562.4942825300004</v>
      </c>
      <c r="AR22" s="67">
        <v>7897.3934684999995</v>
      </c>
      <c r="AS22" s="67">
        <v>8457.7573218899997</v>
      </c>
      <c r="AT22" s="67">
        <v>8774.8500542599995</v>
      </c>
      <c r="AU22" s="67">
        <v>9210.0692922200014</v>
      </c>
      <c r="AV22" s="67">
        <v>9510.9532012300006</v>
      </c>
      <c r="AW22" s="67">
        <v>9823.4190802399989</v>
      </c>
      <c r="AX22" s="67">
        <v>9903.5496878800004</v>
      </c>
      <c r="AY22" s="67">
        <v>11785.96208152</v>
      </c>
      <c r="AZ22" s="67">
        <v>8161.7471809600011</v>
      </c>
      <c r="BA22" s="67">
        <v>8204.8149672500003</v>
      </c>
      <c r="BB22" s="67">
        <v>8175.7852101899998</v>
      </c>
      <c r="BC22" s="67">
        <v>9454.1564988300015</v>
      </c>
      <c r="BD22" s="67">
        <v>9889.4471653200017</v>
      </c>
      <c r="BE22" s="67">
        <v>9891.8573631999989</v>
      </c>
      <c r="BF22" s="67">
        <v>10176.53317384</v>
      </c>
      <c r="BG22" s="67">
        <v>9917.7000779800019</v>
      </c>
      <c r="BH22" s="67">
        <v>10023.747376449999</v>
      </c>
      <c r="BI22" s="67">
        <v>10356.50255865</v>
      </c>
      <c r="BJ22" s="67">
        <v>9024.5898397499986</v>
      </c>
      <c r="BK22" s="67">
        <v>9508.1039946400015</v>
      </c>
      <c r="BL22" s="67">
        <v>9327.3729180200007</v>
      </c>
      <c r="BM22" s="67">
        <v>9624.3450344499997</v>
      </c>
      <c r="BN22" s="67">
        <v>9420.7120808100026</v>
      </c>
      <c r="BO22" s="67">
        <v>10269.673167830004</v>
      </c>
      <c r="BP22" s="67">
        <v>10689.803335950002</v>
      </c>
      <c r="BQ22" s="50">
        <f t="shared" si="0"/>
        <v>4.0909789557477469E-2</v>
      </c>
      <c r="BR22" s="51">
        <f t="shared" si="1"/>
        <v>6.6124886183235422E-3</v>
      </c>
      <c r="BS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3"/>
      <c r="DV22" s="63"/>
      <c r="DW22" s="63"/>
      <c r="DX22" s="63"/>
      <c r="DY22" s="63"/>
      <c r="DZ22" s="63"/>
    </row>
    <row r="23" spans="1:130" ht="16.5" customHeight="1">
      <c r="A23" s="42" t="s">
        <v>17</v>
      </c>
      <c r="B23" s="42" t="s">
        <v>18</v>
      </c>
      <c r="C23" s="43"/>
      <c r="D23" s="44" t="s">
        <v>188</v>
      </c>
      <c r="E23" s="44" t="s">
        <v>188</v>
      </c>
      <c r="F23" s="44" t="s">
        <v>188</v>
      </c>
      <c r="G23" s="44" t="s">
        <v>188</v>
      </c>
      <c r="H23" s="44" t="s">
        <v>188</v>
      </c>
      <c r="I23" s="44" t="s">
        <v>188</v>
      </c>
      <c r="J23" s="44" t="s">
        <v>188</v>
      </c>
      <c r="K23" s="44" t="s">
        <v>188</v>
      </c>
      <c r="L23" s="44" t="s">
        <v>188</v>
      </c>
      <c r="M23" s="44" t="s">
        <v>188</v>
      </c>
      <c r="N23" s="44" t="s">
        <v>188</v>
      </c>
      <c r="O23" s="44">
        <v>0.18034230000000001</v>
      </c>
      <c r="P23" s="44">
        <v>8.3703299999999994E-2</v>
      </c>
      <c r="Q23" s="44">
        <v>1.00750245</v>
      </c>
      <c r="R23" s="44">
        <v>3.718575</v>
      </c>
      <c r="S23" s="44">
        <v>9.0839652999999991</v>
      </c>
      <c r="T23" s="44">
        <v>10.879981750000001</v>
      </c>
      <c r="U23" s="44">
        <v>14.261449600000001</v>
      </c>
      <c r="V23" s="44">
        <v>13.19759395</v>
      </c>
      <c r="W23" s="44">
        <v>15.012259</v>
      </c>
      <c r="X23" s="44">
        <v>17.223309400000002</v>
      </c>
      <c r="Y23" s="44">
        <v>18.38718325</v>
      </c>
      <c r="Z23" s="44">
        <v>18.3527475</v>
      </c>
      <c r="AA23" s="44">
        <v>18.71076515</v>
      </c>
      <c r="AB23" s="44">
        <v>20.446922000000001</v>
      </c>
      <c r="AC23" s="44">
        <v>24.791771499999999</v>
      </c>
      <c r="AD23" s="44">
        <v>28.706792950000001</v>
      </c>
      <c r="AE23" s="44">
        <v>32.076452100000004</v>
      </c>
      <c r="AF23" s="44">
        <v>28.781061399999999</v>
      </c>
      <c r="AG23" s="44">
        <v>21.797416500000001</v>
      </c>
      <c r="AH23" s="44">
        <v>13.20358485</v>
      </c>
      <c r="AI23" s="44">
        <v>4.5964239500000001</v>
      </c>
      <c r="AJ23" s="44">
        <v>-1.1034587499999999</v>
      </c>
      <c r="AK23" s="44">
        <v>7.5181924499999999</v>
      </c>
      <c r="AL23" s="44">
        <v>32.487851999999997</v>
      </c>
      <c r="AM23" s="44">
        <v>55.796504499999998</v>
      </c>
      <c r="AN23" s="44">
        <v>73.591085449999994</v>
      </c>
      <c r="AO23" s="44">
        <v>93.834985399999994</v>
      </c>
      <c r="AP23" s="44">
        <v>27.335483550000003</v>
      </c>
      <c r="AQ23" s="44">
        <v>61.223238949999995</v>
      </c>
      <c r="AR23" s="44">
        <v>90.235029949999998</v>
      </c>
      <c r="AS23" s="44">
        <v>104.706525</v>
      </c>
      <c r="AT23" s="44">
        <v>109.37229195</v>
      </c>
      <c r="AU23" s="44">
        <v>70.324514149999999</v>
      </c>
      <c r="AV23" s="44">
        <v>101.28977960000002</v>
      </c>
      <c r="AW23" s="44">
        <v>122.17947294999999</v>
      </c>
      <c r="AX23" s="44">
        <v>220.99845124999999</v>
      </c>
      <c r="AY23" s="44">
        <v>312.854377</v>
      </c>
      <c r="AZ23" s="44">
        <v>344.60671519999994</v>
      </c>
      <c r="BA23" s="44">
        <v>196.28492180000001</v>
      </c>
      <c r="BB23" s="44">
        <v>161.82889180000004</v>
      </c>
      <c r="BC23" s="44">
        <v>298.87659012</v>
      </c>
      <c r="BD23" s="44">
        <v>298.87659012</v>
      </c>
      <c r="BE23" s="44">
        <v>287.03136588000001</v>
      </c>
      <c r="BF23" s="44">
        <v>275.30748983999996</v>
      </c>
      <c r="BG23" s="44">
        <v>256.86080063999998</v>
      </c>
      <c r="BH23" s="44">
        <v>122.2942236</v>
      </c>
      <c r="BI23" s="44">
        <v>114.06233759999999</v>
      </c>
      <c r="BJ23" s="44">
        <v>51.421021320000001</v>
      </c>
      <c r="BK23" s="44">
        <v>51.421021320000001</v>
      </c>
      <c r="BL23" s="44">
        <v>51.421021320000001</v>
      </c>
      <c r="BM23" s="44">
        <v>51.421021320000001</v>
      </c>
      <c r="BN23" s="44">
        <v>51.421021320000001</v>
      </c>
      <c r="BO23" s="44">
        <v>51.421021320000001</v>
      </c>
      <c r="BP23" s="44">
        <v>215.96828952000001</v>
      </c>
      <c r="BQ23" s="50">
        <f t="shared" si="0"/>
        <v>3.1999999995332651</v>
      </c>
      <c r="BR23" s="51">
        <f t="shared" si="1"/>
        <v>0.19926098712637758</v>
      </c>
      <c r="BS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9"/>
      <c r="DV23" s="49"/>
      <c r="DW23" s="49"/>
      <c r="DX23" s="49"/>
      <c r="DY23" s="49"/>
      <c r="DZ23" s="49"/>
    </row>
    <row r="24" spans="1:130" ht="16.5" customHeight="1">
      <c r="A24" s="42" t="s">
        <v>19</v>
      </c>
      <c r="B24" s="42" t="s">
        <v>2</v>
      </c>
      <c r="C24" s="43"/>
      <c r="D24" s="44">
        <v>37.281234999999988</v>
      </c>
      <c r="E24" s="44">
        <v>118.0759291</v>
      </c>
      <c r="F24" s="44">
        <v>122.193719</v>
      </c>
      <c r="G24" s="44">
        <v>123.94723740000001</v>
      </c>
      <c r="H24" s="44">
        <v>169.33241894999995</v>
      </c>
      <c r="I24" s="44">
        <v>183.60799565000002</v>
      </c>
      <c r="J24" s="44">
        <v>192.88716234999998</v>
      </c>
      <c r="K24" s="44">
        <v>223.8083134</v>
      </c>
      <c r="L24" s="44">
        <v>240.31804849999997</v>
      </c>
      <c r="M24" s="44">
        <v>344.46116100000006</v>
      </c>
      <c r="N24" s="44">
        <v>364.93354820000008</v>
      </c>
      <c r="O24" s="44">
        <v>413.79577291000004</v>
      </c>
      <c r="P24" s="44">
        <v>453.70107744999996</v>
      </c>
      <c r="Q24" s="44">
        <v>760.44960760000015</v>
      </c>
      <c r="R24" s="44">
        <v>873.11910979999993</v>
      </c>
      <c r="S24" s="44">
        <v>1064.67800218</v>
      </c>
      <c r="T24" s="44">
        <v>1152.6896561999997</v>
      </c>
      <c r="U24" s="44">
        <v>1284.6195461499999</v>
      </c>
      <c r="V24" s="44">
        <v>1339.5126679</v>
      </c>
      <c r="W24" s="44">
        <v>1353.7211746999999</v>
      </c>
      <c r="X24" s="44">
        <v>1440.2915211999998</v>
      </c>
      <c r="Y24" s="44">
        <v>1443.61269285</v>
      </c>
      <c r="Z24" s="44">
        <v>1622.2423379000002</v>
      </c>
      <c r="AA24" s="44">
        <v>1663.4119458000002</v>
      </c>
      <c r="AB24" s="44">
        <v>1888.042803</v>
      </c>
      <c r="AC24" s="44">
        <v>1934.9798679999997</v>
      </c>
      <c r="AD24" s="44">
        <v>2066.1360901999997</v>
      </c>
      <c r="AE24" s="44">
        <v>2107.5146753999998</v>
      </c>
      <c r="AF24" s="44">
        <v>2280.7209432999998</v>
      </c>
      <c r="AG24" s="44">
        <v>2363.3206708700004</v>
      </c>
      <c r="AH24" s="44">
        <v>2606.4282065100001</v>
      </c>
      <c r="AI24" s="44">
        <v>2867.6625416100001</v>
      </c>
      <c r="AJ24" s="44">
        <v>3190.5904477400004</v>
      </c>
      <c r="AK24" s="44">
        <v>3654.0209358900001</v>
      </c>
      <c r="AL24" s="44">
        <v>3944.0557863199997</v>
      </c>
      <c r="AM24" s="44">
        <v>4238.4062952300001</v>
      </c>
      <c r="AN24" s="44">
        <v>4462.4318457899999</v>
      </c>
      <c r="AO24" s="44">
        <v>4707.17407542</v>
      </c>
      <c r="AP24" s="44">
        <v>4955.5818065799995</v>
      </c>
      <c r="AQ24" s="44">
        <v>5199.1578117100016</v>
      </c>
      <c r="AR24" s="44">
        <v>5450.9096608899981</v>
      </c>
      <c r="AS24" s="44">
        <v>5928.5736058000002</v>
      </c>
      <c r="AT24" s="44">
        <v>6334.0941068100001</v>
      </c>
      <c r="AU24" s="44">
        <v>6789.0273116499975</v>
      </c>
      <c r="AV24" s="44">
        <v>7075.0937347599984</v>
      </c>
      <c r="AW24" s="44">
        <v>7338.5265917199995</v>
      </c>
      <c r="AX24" s="44">
        <v>7149.6026491599987</v>
      </c>
      <c r="AY24" s="44">
        <v>7335.5757377899999</v>
      </c>
      <c r="AZ24" s="44">
        <v>6978.07189406</v>
      </c>
      <c r="BA24" s="44">
        <v>7002.4271072299998</v>
      </c>
      <c r="BB24" s="44">
        <v>6857.621431399999</v>
      </c>
      <c r="BC24" s="44">
        <v>6870.6878852499995</v>
      </c>
      <c r="BD24" s="44">
        <v>6677.14259812</v>
      </c>
      <c r="BE24" s="44">
        <v>6584.1431995200019</v>
      </c>
      <c r="BF24" s="44">
        <v>6506.9438389800007</v>
      </c>
      <c r="BG24" s="44">
        <v>6466.9650759700007</v>
      </c>
      <c r="BH24" s="44">
        <v>6463.8041033900008</v>
      </c>
      <c r="BI24" s="44">
        <v>6482.933851069999</v>
      </c>
      <c r="BJ24" s="44">
        <v>6513.0656050500002</v>
      </c>
      <c r="BK24" s="44">
        <v>6587.0878177100003</v>
      </c>
      <c r="BL24" s="44">
        <v>6638.4880135100002</v>
      </c>
      <c r="BM24" s="44">
        <v>6787.6166941000001</v>
      </c>
      <c r="BN24" s="44">
        <v>6704.9689041599995</v>
      </c>
      <c r="BO24" s="44">
        <v>6943.2586732199998</v>
      </c>
      <c r="BP24" s="44">
        <v>7065.284261419999</v>
      </c>
      <c r="BQ24" s="50">
        <f t="shared" si="0"/>
        <v>1.7574685596930057E-2</v>
      </c>
      <c r="BR24" s="51">
        <f t="shared" si="1"/>
        <v>8.3544894487503456E-3</v>
      </c>
      <c r="BS24" s="69"/>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9"/>
      <c r="DV24" s="49"/>
      <c r="DW24" s="49"/>
      <c r="DX24" s="49"/>
      <c r="DY24" s="49"/>
      <c r="DZ24" s="49"/>
    </row>
    <row r="25" spans="1:130" ht="15.75" customHeight="1">
      <c r="A25" s="52" t="s">
        <v>20</v>
      </c>
      <c r="B25" s="2" t="s">
        <v>21</v>
      </c>
      <c r="C25" s="3"/>
      <c r="D25" s="55">
        <v>31.764361106757999</v>
      </c>
      <c r="E25" s="55">
        <v>101.72371774999999</v>
      </c>
      <c r="F25" s="55">
        <v>101.55244250000001</v>
      </c>
      <c r="G25" s="55">
        <v>103.09451055</v>
      </c>
      <c r="H25" s="55">
        <v>142.03540909999998</v>
      </c>
      <c r="I25" s="55">
        <v>152.59118650000002</v>
      </c>
      <c r="J25" s="55">
        <v>160.36754275000001</v>
      </c>
      <c r="K25" s="55">
        <v>186.94132070000001</v>
      </c>
      <c r="L25" s="55">
        <v>197.24890349999998</v>
      </c>
      <c r="M25" s="55">
        <v>283.11038065000002</v>
      </c>
      <c r="N25" s="55">
        <v>297.80570010000002</v>
      </c>
      <c r="O25" s="55">
        <v>338.79303500000003</v>
      </c>
      <c r="P25" s="55">
        <v>371.84468279999999</v>
      </c>
      <c r="Q25" s="55">
        <v>632.3038765</v>
      </c>
      <c r="R25" s="55">
        <v>726.67963359999999</v>
      </c>
      <c r="S25" s="55">
        <v>890.19979894999994</v>
      </c>
      <c r="T25" s="55">
        <v>973.03539924999995</v>
      </c>
      <c r="U25" s="55">
        <v>1092.976165</v>
      </c>
      <c r="V25" s="55">
        <v>1141.8988810000001</v>
      </c>
      <c r="W25" s="55">
        <v>1157.0677499999999</v>
      </c>
      <c r="X25" s="55">
        <v>1226.469024</v>
      </c>
      <c r="Y25" s="55">
        <v>1223.513598</v>
      </c>
      <c r="Z25" s="55">
        <v>1364.5551620000001</v>
      </c>
      <c r="AA25" s="55">
        <v>1388.2992680000002</v>
      </c>
      <c r="AB25" s="55">
        <v>1568.899537</v>
      </c>
      <c r="AC25" s="55">
        <v>1596.06997</v>
      </c>
      <c r="AD25" s="55">
        <v>1694.818317</v>
      </c>
      <c r="AE25" s="55">
        <v>1711.8817385</v>
      </c>
      <c r="AF25" s="55">
        <v>1827.596137</v>
      </c>
      <c r="AG25" s="55">
        <v>1880.4214987</v>
      </c>
      <c r="AH25" s="55">
        <v>2068.35289805</v>
      </c>
      <c r="AI25" s="55">
        <v>2268.1498045999997</v>
      </c>
      <c r="AJ25" s="55">
        <v>2530.0071380700001</v>
      </c>
      <c r="AK25" s="55">
        <v>2921.3513854099997</v>
      </c>
      <c r="AL25" s="55">
        <v>3181.1777341000002</v>
      </c>
      <c r="AM25" s="55">
        <v>3434.0969146800003</v>
      </c>
      <c r="AN25" s="55">
        <v>3634.39425192</v>
      </c>
      <c r="AO25" s="55">
        <v>3935.9358308699993</v>
      </c>
      <c r="AP25" s="55">
        <v>4204.8938644999998</v>
      </c>
      <c r="AQ25" s="55">
        <v>4438.4383642700004</v>
      </c>
      <c r="AR25" s="55">
        <v>4676.2446509499996</v>
      </c>
      <c r="AS25" s="55">
        <v>5123.6274821899997</v>
      </c>
      <c r="AT25" s="55">
        <v>5503.58007378</v>
      </c>
      <c r="AU25" s="55">
        <v>5930.7047123999992</v>
      </c>
      <c r="AV25" s="55">
        <v>6056.2381603999993</v>
      </c>
      <c r="AW25" s="55">
        <v>6211.1262723899999</v>
      </c>
      <c r="AX25" s="55">
        <v>5999.3770430999994</v>
      </c>
      <c r="AY25" s="55">
        <v>6138.1931697499995</v>
      </c>
      <c r="AZ25" s="55">
        <v>5695.4561736200003</v>
      </c>
      <c r="BA25" s="55">
        <v>5632.2977720900008</v>
      </c>
      <c r="BB25" s="55">
        <v>5436.8304273199992</v>
      </c>
      <c r="BC25" s="55">
        <v>5386.4240549400001</v>
      </c>
      <c r="BD25" s="55">
        <v>5233.1326099999997</v>
      </c>
      <c r="BE25" s="55">
        <v>5154.6087483500005</v>
      </c>
      <c r="BF25" s="55">
        <v>5008.0976122800002</v>
      </c>
      <c r="BG25" s="55">
        <v>4819.8924642700003</v>
      </c>
      <c r="BH25" s="55">
        <v>4723.4321867299996</v>
      </c>
      <c r="BI25" s="55">
        <v>4676.4197766500001</v>
      </c>
      <c r="BJ25" s="55">
        <v>4631.5965493000003</v>
      </c>
      <c r="BK25" s="55">
        <v>4620.7098212000001</v>
      </c>
      <c r="BL25" s="55">
        <v>4569.648056</v>
      </c>
      <c r="BM25" s="55">
        <v>4624.4734522999997</v>
      </c>
      <c r="BN25" s="55">
        <v>4547.3359424499995</v>
      </c>
      <c r="BO25" s="55">
        <v>4720.7816899499994</v>
      </c>
      <c r="BP25" s="55">
        <v>4775.0582209999993</v>
      </c>
      <c r="BQ25" s="56">
        <f t="shared" si="0"/>
        <v>1.1497360948833619E-2</v>
      </c>
      <c r="BR25" s="57">
        <f t="shared" si="1"/>
        <v>-4.5575164073608249E-3</v>
      </c>
      <c r="BS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9"/>
      <c r="DV25" s="49"/>
      <c r="DW25" s="49"/>
      <c r="DX25" s="49"/>
      <c r="DY25" s="49"/>
      <c r="DZ25" s="49"/>
    </row>
    <row r="26" spans="1:130" ht="15.75" customHeight="1">
      <c r="A26" s="52" t="s">
        <v>22</v>
      </c>
      <c r="B26" s="53" t="s">
        <v>23</v>
      </c>
      <c r="C26" s="54"/>
      <c r="D26" s="55">
        <v>2.9197239274805118</v>
      </c>
      <c r="E26" s="55">
        <v>10.2784517</v>
      </c>
      <c r="F26" s="55">
        <v>13.6857855</v>
      </c>
      <c r="G26" s="55">
        <v>13.290024499999999</v>
      </c>
      <c r="H26" s="55">
        <v>16.789651899999999</v>
      </c>
      <c r="I26" s="55">
        <v>18.021851999999999</v>
      </c>
      <c r="J26" s="55">
        <v>18.1670129</v>
      </c>
      <c r="K26" s="55">
        <v>20.433468999999999</v>
      </c>
      <c r="L26" s="55">
        <v>21.364619999999999</v>
      </c>
      <c r="M26" s="55">
        <v>32.041891</v>
      </c>
      <c r="N26" s="55">
        <v>34.778523</v>
      </c>
      <c r="O26" s="55">
        <v>38.43296505</v>
      </c>
      <c r="P26" s="55">
        <v>42.640223300000002</v>
      </c>
      <c r="Q26" s="55">
        <v>80.461556650000006</v>
      </c>
      <c r="R26" s="55">
        <v>92.349216999999996</v>
      </c>
      <c r="S26" s="55">
        <v>112.385249</v>
      </c>
      <c r="T26" s="55">
        <v>118.733216</v>
      </c>
      <c r="U26" s="55">
        <v>128.777908</v>
      </c>
      <c r="V26" s="55">
        <v>134.661226</v>
      </c>
      <c r="W26" s="55">
        <v>135.516718</v>
      </c>
      <c r="X26" s="55">
        <v>147.599469</v>
      </c>
      <c r="Y26" s="55">
        <v>151.834879</v>
      </c>
      <c r="Z26" s="55">
        <v>176.273965</v>
      </c>
      <c r="AA26" s="55">
        <v>185.18558400000001</v>
      </c>
      <c r="AB26" s="55">
        <v>214.889318</v>
      </c>
      <c r="AC26" s="55">
        <v>225.34931900000001</v>
      </c>
      <c r="AD26" s="55">
        <v>246.81742700000001</v>
      </c>
      <c r="AE26" s="55">
        <v>256.62913500000002</v>
      </c>
      <c r="AF26" s="55">
        <v>277.12795899999998</v>
      </c>
      <c r="AG26" s="55">
        <v>282.92109800000003</v>
      </c>
      <c r="AH26" s="55">
        <v>307.51801599999999</v>
      </c>
      <c r="AI26" s="55">
        <v>332.92801500000002</v>
      </c>
      <c r="AJ26" s="55">
        <v>358.15677905000001</v>
      </c>
      <c r="AK26" s="55">
        <v>383.52377094999997</v>
      </c>
      <c r="AL26" s="55">
        <v>396.10010914999998</v>
      </c>
      <c r="AM26" s="55">
        <v>415.09294480000005</v>
      </c>
      <c r="AN26" s="55">
        <v>428.869822</v>
      </c>
      <c r="AO26" s="55">
        <v>401.77449765</v>
      </c>
      <c r="AP26" s="55">
        <v>415.02964099999997</v>
      </c>
      <c r="AQ26" s="55">
        <v>433.86736514999996</v>
      </c>
      <c r="AR26" s="55">
        <v>449.38802539999995</v>
      </c>
      <c r="AS26" s="55">
        <v>477.65445439999996</v>
      </c>
      <c r="AT26" s="55">
        <v>487.89623699999999</v>
      </c>
      <c r="AU26" s="55">
        <v>509.06618500000002</v>
      </c>
      <c r="AV26" s="55">
        <v>518.84003900000005</v>
      </c>
      <c r="AW26" s="55">
        <v>538.58225900000002</v>
      </c>
      <c r="AX26" s="55">
        <v>542.46245699999997</v>
      </c>
      <c r="AY26" s="55">
        <v>569.54663599999992</v>
      </c>
      <c r="AZ26" s="55">
        <v>586.29572199999996</v>
      </c>
      <c r="BA26" s="55">
        <v>623.50362659999996</v>
      </c>
      <c r="BB26" s="55">
        <v>643.0416768</v>
      </c>
      <c r="BC26" s="55">
        <v>686.96765739999989</v>
      </c>
      <c r="BD26" s="55">
        <v>708.04927900000007</v>
      </c>
      <c r="BE26" s="55">
        <v>737.81720800000005</v>
      </c>
      <c r="BF26" s="55">
        <v>765.30176529999994</v>
      </c>
      <c r="BG26" s="55">
        <v>792.12679760000003</v>
      </c>
      <c r="BH26" s="55">
        <v>816.13786340000001</v>
      </c>
      <c r="BI26" s="55">
        <v>841.04642205000005</v>
      </c>
      <c r="BJ26" s="55">
        <v>867.90240700000004</v>
      </c>
      <c r="BK26" s="55">
        <v>901.08501209999997</v>
      </c>
      <c r="BL26" s="55">
        <v>935.89531199999999</v>
      </c>
      <c r="BM26" s="55">
        <v>983.12631199999998</v>
      </c>
      <c r="BN26" s="55">
        <v>1008.2069779999999</v>
      </c>
      <c r="BO26" s="55">
        <v>1075.7140400000001</v>
      </c>
      <c r="BP26" s="55">
        <v>1101.332852</v>
      </c>
      <c r="BQ26" s="56">
        <f t="shared" si="0"/>
        <v>2.3815634125217824E-2</v>
      </c>
      <c r="BR26" s="57">
        <f t="shared" si="1"/>
        <v>3.7143046355533817E-2</v>
      </c>
      <c r="BS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9"/>
      <c r="DV26" s="49"/>
      <c r="DW26" s="49"/>
      <c r="DX26" s="49"/>
      <c r="DY26" s="49"/>
      <c r="DZ26" s="49"/>
    </row>
    <row r="27" spans="1:130" ht="15.75" customHeight="1">
      <c r="A27" s="52" t="s">
        <v>24</v>
      </c>
      <c r="B27" s="53" t="s">
        <v>25</v>
      </c>
      <c r="C27" s="54"/>
      <c r="D27" s="55">
        <v>0.57013336856161689</v>
      </c>
      <c r="E27" s="55">
        <v>2.3165803500000002</v>
      </c>
      <c r="F27" s="55">
        <v>3.5954363499999999</v>
      </c>
      <c r="G27" s="55">
        <v>4.2492753499999996</v>
      </c>
      <c r="H27" s="55">
        <v>6.6965645</v>
      </c>
      <c r="I27" s="55">
        <v>8.3785717999999996</v>
      </c>
      <c r="J27" s="55">
        <v>9.4764616000000004</v>
      </c>
      <c r="K27" s="55">
        <v>11.14919265</v>
      </c>
      <c r="L27" s="55">
        <v>14.33943595</v>
      </c>
      <c r="M27" s="55">
        <v>19.495686299999999</v>
      </c>
      <c r="N27" s="55">
        <v>21.984916299999998</v>
      </c>
      <c r="O27" s="55">
        <v>24.615534010000001</v>
      </c>
      <c r="P27" s="55">
        <v>26.550628449999998</v>
      </c>
      <c r="Q27" s="55">
        <v>28.349412699999998</v>
      </c>
      <c r="R27" s="55">
        <v>33.406531000000001</v>
      </c>
      <c r="S27" s="55">
        <v>37.668592429999997</v>
      </c>
      <c r="T27" s="55">
        <v>39.147867149999996</v>
      </c>
      <c r="U27" s="55">
        <v>37.835333050000003</v>
      </c>
      <c r="V27" s="55">
        <v>37.42974435</v>
      </c>
      <c r="W27" s="55">
        <v>35.685532350000003</v>
      </c>
      <c r="X27" s="55">
        <v>36.567343200000003</v>
      </c>
      <c r="Y27" s="55">
        <v>37.845734049999997</v>
      </c>
      <c r="Z27" s="55">
        <v>44.173737299999999</v>
      </c>
      <c r="AA27" s="55">
        <v>49.534477199999998</v>
      </c>
      <c r="AB27" s="55">
        <v>57.510989250000002</v>
      </c>
      <c r="AC27" s="55">
        <v>68.007264899999996</v>
      </c>
      <c r="AD27" s="55">
        <v>75.553973049999996</v>
      </c>
      <c r="AE27" s="55">
        <v>88.0945222</v>
      </c>
      <c r="AF27" s="55">
        <v>115.01050670000001</v>
      </c>
      <c r="AG27" s="55">
        <v>138.25830424</v>
      </c>
      <c r="AH27" s="55">
        <v>163.98935134999999</v>
      </c>
      <c r="AI27" s="55">
        <v>194.40150037000001</v>
      </c>
      <c r="AJ27" s="55">
        <v>223.05595234</v>
      </c>
      <c r="AK27" s="55">
        <v>261.79546391000002</v>
      </c>
      <c r="AL27" s="55">
        <v>290.34031929000002</v>
      </c>
      <c r="AM27" s="55">
        <v>300.79451739999996</v>
      </c>
      <c r="AN27" s="55">
        <v>309.51157762000003</v>
      </c>
      <c r="AO27" s="55">
        <v>302.65347280000003</v>
      </c>
      <c r="AP27" s="55">
        <v>286.13324673</v>
      </c>
      <c r="AQ27" s="55">
        <v>282.64235995000001</v>
      </c>
      <c r="AR27" s="55">
        <v>284.47059535</v>
      </c>
      <c r="AS27" s="55">
        <v>291.14550211</v>
      </c>
      <c r="AT27" s="55">
        <v>309.43238611000004</v>
      </c>
      <c r="AU27" s="55">
        <v>319.35764251999996</v>
      </c>
      <c r="AV27" s="55">
        <v>352.11344781999998</v>
      </c>
      <c r="AW27" s="55">
        <v>360.48595054999998</v>
      </c>
      <c r="AX27" s="55">
        <v>354.26955329999998</v>
      </c>
      <c r="AY27" s="55">
        <v>356.14433298</v>
      </c>
      <c r="AZ27" s="55">
        <v>379.43440867999999</v>
      </c>
      <c r="BA27" s="55">
        <v>400.83053189999998</v>
      </c>
      <c r="BB27" s="55">
        <v>422.95434501</v>
      </c>
      <c r="BC27" s="55">
        <v>443.91846604</v>
      </c>
      <c r="BD27" s="55">
        <v>459.94905685000003</v>
      </c>
      <c r="BE27" s="55">
        <v>490.28687210000004</v>
      </c>
      <c r="BF27" s="55">
        <v>518.29832737000004</v>
      </c>
      <c r="BG27" s="55">
        <v>549.71521514999995</v>
      </c>
      <c r="BH27" s="55">
        <v>615.19089489999999</v>
      </c>
      <c r="BI27" s="55">
        <v>639.255762</v>
      </c>
      <c r="BJ27" s="55">
        <v>663.87895929999991</v>
      </c>
      <c r="BK27" s="55">
        <v>685.19171941000002</v>
      </c>
      <c r="BL27" s="55">
        <v>724.81645866000008</v>
      </c>
      <c r="BM27" s="55">
        <v>747.72868616999995</v>
      </c>
      <c r="BN27" s="55">
        <v>702.54707369999994</v>
      </c>
      <c r="BO27" s="55">
        <v>682.11681057999999</v>
      </c>
      <c r="BP27" s="55">
        <v>704.53068217999999</v>
      </c>
      <c r="BQ27" s="56">
        <f t="shared" si="0"/>
        <v>3.285928634560642E-2</v>
      </c>
      <c r="BR27" s="57">
        <f t="shared" si="1"/>
        <v>3.222585513279632E-2</v>
      </c>
      <c r="BS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9"/>
      <c r="DV27" s="49"/>
      <c r="DW27" s="49"/>
      <c r="DX27" s="49"/>
      <c r="DY27" s="49"/>
      <c r="DZ27" s="49"/>
    </row>
    <row r="28" spans="1:130" ht="15.75" customHeight="1">
      <c r="A28" s="52" t="s">
        <v>183</v>
      </c>
      <c r="B28" s="53" t="s">
        <v>26</v>
      </c>
      <c r="C28" s="54"/>
      <c r="D28" s="55">
        <v>2.0680705729232653</v>
      </c>
      <c r="E28" s="55">
        <v>4.2203480000000004</v>
      </c>
      <c r="F28" s="55">
        <v>3.9649649999999999</v>
      </c>
      <c r="G28" s="55">
        <v>3.7737862999999998</v>
      </c>
      <c r="H28" s="55">
        <v>4.9768489999999996</v>
      </c>
      <c r="I28" s="55">
        <v>5.3214649999999999</v>
      </c>
      <c r="J28" s="55">
        <v>5.3294240000000004</v>
      </c>
      <c r="K28" s="55">
        <v>5.9728120000000002</v>
      </c>
      <c r="L28" s="55">
        <v>7.9962330000000001</v>
      </c>
      <c r="M28" s="55">
        <v>10.6651706</v>
      </c>
      <c r="N28" s="55">
        <v>11.4294934</v>
      </c>
      <c r="O28" s="55">
        <v>12.813464</v>
      </c>
      <c r="P28" s="55">
        <v>14.042254</v>
      </c>
      <c r="Q28" s="55">
        <v>20.741078999999999</v>
      </c>
      <c r="R28" s="55">
        <v>22.621908000000001</v>
      </c>
      <c r="S28" s="55">
        <v>26.344442000000001</v>
      </c>
      <c r="T28" s="55">
        <v>27.130206999999999</v>
      </c>
      <c r="U28" s="55">
        <v>28.869861</v>
      </c>
      <c r="V28" s="55">
        <v>29.504421000000001</v>
      </c>
      <c r="W28" s="55">
        <v>30.764164000000001</v>
      </c>
      <c r="X28" s="55">
        <v>34.688665</v>
      </c>
      <c r="Y28" s="55">
        <v>35.907470000000004</v>
      </c>
      <c r="Z28" s="55">
        <v>43.142021</v>
      </c>
      <c r="AA28" s="55">
        <v>45.630592999999998</v>
      </c>
      <c r="AB28" s="55">
        <v>53.177886000000001</v>
      </c>
      <c r="AC28" s="55">
        <v>55.878696900000001</v>
      </c>
      <c r="AD28" s="55">
        <v>61.535008099999999</v>
      </c>
      <c r="AE28" s="55">
        <v>64.438412999999997</v>
      </c>
      <c r="AF28" s="55">
        <v>69.622395999999995</v>
      </c>
      <c r="AG28" s="55">
        <v>73.508081000000004</v>
      </c>
      <c r="AH28" s="55">
        <v>82.238246000000004</v>
      </c>
      <c r="AI28" s="55">
        <v>86.321757000000005</v>
      </c>
      <c r="AJ28" s="55">
        <v>101.49866900000001</v>
      </c>
      <c r="AK28" s="55">
        <v>111.58467400000001</v>
      </c>
      <c r="AL28" s="55">
        <v>115.34562200000001</v>
      </c>
      <c r="AM28" s="55">
        <v>121.10265099999999</v>
      </c>
      <c r="AN28" s="55">
        <v>123.908169</v>
      </c>
      <c r="AO28" s="55">
        <v>131.34447900000001</v>
      </c>
      <c r="AP28" s="55">
        <v>132.759399</v>
      </c>
      <c r="AQ28" s="55">
        <v>137.36924585</v>
      </c>
      <c r="AR28" s="55">
        <v>141.74903</v>
      </c>
      <c r="AS28" s="55">
        <v>150.03245100000001</v>
      </c>
      <c r="AT28" s="55">
        <v>154.20531</v>
      </c>
      <c r="AU28" s="55">
        <v>159.40393900000001</v>
      </c>
      <c r="AV28" s="55">
        <v>313.33977364999998</v>
      </c>
      <c r="AW28" s="55">
        <v>375.95462169000001</v>
      </c>
      <c r="AX28" s="55">
        <v>389.75366872000001</v>
      </c>
      <c r="AY28" s="55">
        <v>407.71416769999996</v>
      </c>
      <c r="AZ28" s="55">
        <v>430.08968566999999</v>
      </c>
      <c r="BA28" s="55">
        <v>453.20988265</v>
      </c>
      <c r="BB28" s="55">
        <v>463.71021951999995</v>
      </c>
      <c r="BC28" s="55">
        <v>479.97736366000004</v>
      </c>
      <c r="BD28" s="55">
        <v>440.72905716000002</v>
      </c>
      <c r="BE28" s="55">
        <v>422.36788504000003</v>
      </c>
      <c r="BF28" s="55">
        <v>427.39589218999998</v>
      </c>
      <c r="BG28" s="55">
        <v>441.81984220999999</v>
      </c>
      <c r="BH28" s="55">
        <v>449.51898923000005</v>
      </c>
      <c r="BI28" s="55">
        <v>457.23913832</v>
      </c>
      <c r="BJ28" s="55">
        <v>476.95937404</v>
      </c>
      <c r="BK28" s="55">
        <v>499.37625794000002</v>
      </c>
      <c r="BL28" s="55">
        <v>517.65036064000003</v>
      </c>
      <c r="BM28" s="55">
        <v>535.71208124999998</v>
      </c>
      <c r="BN28" s="55">
        <v>552.69399535000002</v>
      </c>
      <c r="BO28" s="55">
        <v>590.70821249000005</v>
      </c>
      <c r="BP28" s="55">
        <v>628.37140913999997</v>
      </c>
      <c r="BQ28" s="56">
        <f t="shared" si="0"/>
        <v>6.3759392291566477E-2</v>
      </c>
      <c r="BR28" s="57">
        <f t="shared" si="1"/>
        <v>3.9420173523949179E-2</v>
      </c>
      <c r="BS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9"/>
      <c r="DV28" s="49"/>
      <c r="DW28" s="49"/>
      <c r="DX28" s="49"/>
      <c r="DY28" s="49"/>
      <c r="DZ28" s="49"/>
    </row>
    <row r="29" spans="1:130" ht="15.75" customHeight="1">
      <c r="A29" s="52" t="s">
        <v>27</v>
      </c>
      <c r="B29" s="53" t="s">
        <v>89</v>
      </c>
      <c r="C29" s="54"/>
      <c r="D29" s="55" t="s">
        <v>188</v>
      </c>
      <c r="E29" s="55" t="s">
        <v>188</v>
      </c>
      <c r="F29" s="55">
        <v>0.13864599999999999</v>
      </c>
      <c r="G29" s="55">
        <v>0.17311799999999999</v>
      </c>
      <c r="H29" s="55">
        <v>0.175928</v>
      </c>
      <c r="I29" s="55">
        <v>0.213031</v>
      </c>
      <c r="J29" s="55">
        <v>0.1935953</v>
      </c>
      <c r="K29" s="55">
        <v>0.20753099999999999</v>
      </c>
      <c r="L29" s="55">
        <v>0.37507099999999999</v>
      </c>
      <c r="M29" s="55">
        <v>0.49407400000000001</v>
      </c>
      <c r="N29" s="55">
        <v>0.48392600000000002</v>
      </c>
      <c r="O29" s="55">
        <v>0.62036599999999997</v>
      </c>
      <c r="P29" s="55">
        <v>0.66313699999999998</v>
      </c>
      <c r="Q29" s="55">
        <v>1.20302</v>
      </c>
      <c r="R29" s="55">
        <v>1.623146</v>
      </c>
      <c r="S29" s="55">
        <v>2.2044239999999999</v>
      </c>
      <c r="T29" s="55">
        <v>1.8153589999999999</v>
      </c>
      <c r="U29" s="55">
        <v>2.1095190000000001</v>
      </c>
      <c r="V29" s="55">
        <v>1.962207</v>
      </c>
      <c r="W29" s="55">
        <v>1.694976</v>
      </c>
      <c r="X29" s="55">
        <v>1.7845279999999999</v>
      </c>
      <c r="Y29" s="55">
        <v>1.8189869999999999</v>
      </c>
      <c r="Z29" s="55">
        <v>1.8170900000000001</v>
      </c>
      <c r="AA29" s="55">
        <v>1.8216829999999999</v>
      </c>
      <c r="AB29" s="55">
        <v>1.8545499999999999</v>
      </c>
      <c r="AC29" s="55">
        <v>1.8106930000000001</v>
      </c>
      <c r="AD29" s="55">
        <v>1.7550589999999999</v>
      </c>
      <c r="AE29" s="55">
        <v>1.8763369999999999</v>
      </c>
      <c r="AF29" s="55">
        <v>1.8215920000000001</v>
      </c>
      <c r="AG29" s="55">
        <v>1.8965829999999999</v>
      </c>
      <c r="AH29" s="55">
        <v>1.8464989999999999</v>
      </c>
      <c r="AI29" s="55">
        <v>1.931837</v>
      </c>
      <c r="AJ29" s="55">
        <v>2.084012</v>
      </c>
      <c r="AK29" s="55">
        <v>1.965284</v>
      </c>
      <c r="AL29" s="55">
        <v>2.0780690000000002</v>
      </c>
      <c r="AM29" s="55">
        <v>2.0964369999999999</v>
      </c>
      <c r="AN29" s="55">
        <v>2.0044919999999999</v>
      </c>
      <c r="AO29" s="55">
        <v>2.1893120000000001</v>
      </c>
      <c r="AP29" s="55">
        <v>2.1207009999999999</v>
      </c>
      <c r="AQ29" s="55">
        <v>2.3276680000000001</v>
      </c>
      <c r="AR29" s="55">
        <v>2.221044</v>
      </c>
      <c r="AS29" s="55">
        <v>1.963743</v>
      </c>
      <c r="AT29" s="55">
        <v>2.0028239999999999</v>
      </c>
      <c r="AU29" s="55">
        <v>1.730699</v>
      </c>
      <c r="AV29" s="55">
        <v>1.6235029999999999</v>
      </c>
      <c r="AW29" s="55">
        <v>1.5396190000000001</v>
      </c>
      <c r="AX29" s="55">
        <v>1.476002</v>
      </c>
      <c r="AY29" s="55">
        <v>1.3979239999999999</v>
      </c>
      <c r="AZ29" s="55">
        <v>1.3616079999999999</v>
      </c>
      <c r="BA29" s="55">
        <v>1.312373</v>
      </c>
      <c r="BB29" s="55">
        <v>1.205506</v>
      </c>
      <c r="BC29" s="55">
        <v>1.1439429999999999</v>
      </c>
      <c r="BD29" s="55">
        <v>1.0776380000000001</v>
      </c>
      <c r="BE29" s="55">
        <v>1.022097</v>
      </c>
      <c r="BF29" s="55">
        <v>0.90472900000000001</v>
      </c>
      <c r="BG29" s="55">
        <v>0.87075800000000003</v>
      </c>
      <c r="BH29" s="55">
        <v>0.81256300000000004</v>
      </c>
      <c r="BI29" s="55">
        <v>0.77278899999999995</v>
      </c>
      <c r="BJ29" s="55">
        <v>0.71480699999999997</v>
      </c>
      <c r="BK29" s="55">
        <v>0.65493199999999996</v>
      </c>
      <c r="BL29" s="55">
        <v>0.62476299999999996</v>
      </c>
      <c r="BM29" s="55">
        <v>0.58354799999999996</v>
      </c>
      <c r="BN29" s="55">
        <v>0.56768600000000002</v>
      </c>
      <c r="BO29" s="55">
        <v>0.51483900000000005</v>
      </c>
      <c r="BP29" s="55">
        <v>0.46236899999999997</v>
      </c>
      <c r="BQ29" s="56">
        <f t="shared" si="0"/>
        <v>-0.10191535606276927</v>
      </c>
      <c r="BR29" s="57">
        <f t="shared" si="1"/>
        <v>-6.4634570957423712E-2</v>
      </c>
      <c r="BS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9"/>
      <c r="DV29" s="49"/>
      <c r="DW29" s="49"/>
      <c r="DX29" s="49"/>
      <c r="DY29" s="49"/>
      <c r="DZ29" s="49"/>
    </row>
    <row r="30" spans="1:130" ht="15.75" customHeight="1">
      <c r="A30" s="52" t="s">
        <v>86</v>
      </c>
      <c r="B30" s="53" t="s">
        <v>83</v>
      </c>
      <c r="C30" s="54"/>
      <c r="D30" s="55">
        <v>-4.1053975723409221E-2</v>
      </c>
      <c r="E30" s="55">
        <v>-0.46316869999999999</v>
      </c>
      <c r="F30" s="55">
        <v>-0.74355634999999998</v>
      </c>
      <c r="G30" s="55">
        <v>-0.63347730000000002</v>
      </c>
      <c r="H30" s="55">
        <v>-1.3419835500000001</v>
      </c>
      <c r="I30" s="55">
        <v>-0.91811065000000003</v>
      </c>
      <c r="J30" s="55">
        <v>-0.64687419999999995</v>
      </c>
      <c r="K30" s="55">
        <v>-0.89601195</v>
      </c>
      <c r="L30" s="55">
        <v>-1.0062149499999999</v>
      </c>
      <c r="M30" s="55">
        <v>-1.3460415499999998</v>
      </c>
      <c r="N30" s="55">
        <v>-1.5490105999999999</v>
      </c>
      <c r="O30" s="55">
        <v>-1.4795911500000001</v>
      </c>
      <c r="P30" s="55">
        <v>-2.0398481000000004</v>
      </c>
      <c r="Q30" s="55">
        <v>-2.6093372500000003</v>
      </c>
      <c r="R30" s="55">
        <v>-3.5613258000000001</v>
      </c>
      <c r="S30" s="55">
        <v>-4.1245041999999996</v>
      </c>
      <c r="T30" s="55">
        <v>-7.1723922</v>
      </c>
      <c r="U30" s="55">
        <v>-5.9492398999999994</v>
      </c>
      <c r="V30" s="55">
        <v>-5.9438114500000001</v>
      </c>
      <c r="W30" s="55">
        <v>-7.00796565</v>
      </c>
      <c r="X30" s="55">
        <v>-6.8175080000000001</v>
      </c>
      <c r="Y30" s="55">
        <v>-7.3079752000000004</v>
      </c>
      <c r="Z30" s="55">
        <v>-7.7196373999999999</v>
      </c>
      <c r="AA30" s="55">
        <v>-7.0596594000000001</v>
      </c>
      <c r="AB30" s="55">
        <v>-8.2894772499999991</v>
      </c>
      <c r="AC30" s="55">
        <v>-12.1360758</v>
      </c>
      <c r="AD30" s="55">
        <v>-14.34369395</v>
      </c>
      <c r="AE30" s="55">
        <v>-15.405470300000001</v>
      </c>
      <c r="AF30" s="55">
        <v>-15.481107700000001</v>
      </c>
      <c r="AG30" s="55">
        <v>-20.7497927</v>
      </c>
      <c r="AH30" s="55">
        <v>-25.875059090000001</v>
      </c>
      <c r="AI30" s="55">
        <v>-25.970734299999997</v>
      </c>
      <c r="AJ30" s="55">
        <v>-35.512724290000001</v>
      </c>
      <c r="AK30" s="55">
        <v>-40.984120879999992</v>
      </c>
      <c r="AL30" s="55">
        <v>-57.546920610000001</v>
      </c>
      <c r="AM30" s="55">
        <v>-53.328440870000001</v>
      </c>
      <c r="AN30" s="55">
        <v>-55.521338450000002</v>
      </c>
      <c r="AO30" s="55">
        <v>-85.680932549999994</v>
      </c>
      <c r="AP30" s="55">
        <v>-103.52231974999999</v>
      </c>
      <c r="AQ30" s="55">
        <v>-113.76570106</v>
      </c>
      <c r="AR30" s="55">
        <v>-121.81171451</v>
      </c>
      <c r="AS30" s="55">
        <v>-134.38679884999999</v>
      </c>
      <c r="AT30" s="55">
        <v>-143.89470763</v>
      </c>
      <c r="AU30" s="55">
        <v>-151.54451861999999</v>
      </c>
      <c r="AV30" s="55">
        <v>-188.6206196</v>
      </c>
      <c r="AW30" s="55">
        <v>-170.85721699999999</v>
      </c>
      <c r="AX30" s="55">
        <v>-159.01893088999998</v>
      </c>
      <c r="AY30" s="55">
        <v>-158.86025850999999</v>
      </c>
      <c r="AZ30" s="55">
        <v>-137.37836898000003</v>
      </c>
      <c r="BA30" s="55">
        <v>-132.63458105000001</v>
      </c>
      <c r="BB30" s="55">
        <v>-135.21469440000001</v>
      </c>
      <c r="BC30" s="55">
        <v>-154.88883220000002</v>
      </c>
      <c r="BD30" s="55">
        <v>-194.50846949000001</v>
      </c>
      <c r="BE30" s="55">
        <v>-252.61847484999998</v>
      </c>
      <c r="BF30" s="55">
        <v>-245.47949438999999</v>
      </c>
      <c r="BG30" s="55">
        <v>-171.86512160999999</v>
      </c>
      <c r="BH30" s="55">
        <v>-179.62847626999999</v>
      </c>
      <c r="BI30" s="55">
        <v>-171.70679070000003</v>
      </c>
      <c r="BJ30" s="55">
        <v>-169.43575183999997</v>
      </c>
      <c r="BK30" s="55">
        <v>-162.69252434000001</v>
      </c>
      <c r="BL30" s="55">
        <v>-156.42201444</v>
      </c>
      <c r="BM30" s="55">
        <v>-152.09524505000002</v>
      </c>
      <c r="BN30" s="55">
        <v>-151.29013559000001</v>
      </c>
      <c r="BO30" s="55">
        <v>-169.72434465000001</v>
      </c>
      <c r="BP30" s="55">
        <v>-188.80901559999998</v>
      </c>
      <c r="BQ30" s="56">
        <f t="shared" si="0"/>
        <v>-0.11244510025568671</v>
      </c>
      <c r="BR30" s="57">
        <f t="shared" si="1"/>
        <v>1.890380924489999E-2</v>
      </c>
      <c r="BS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9"/>
      <c r="DV30" s="49"/>
      <c r="DW30" s="49"/>
      <c r="DX30" s="49"/>
      <c r="DY30" s="49"/>
      <c r="DZ30" s="49"/>
    </row>
    <row r="31" spans="1:130" s="70" customFormat="1" ht="15.75" customHeight="1">
      <c r="A31" s="52" t="s">
        <v>28</v>
      </c>
      <c r="B31" s="53" t="s">
        <v>140</v>
      </c>
      <c r="C31" s="54"/>
      <c r="D31" s="55" t="s">
        <v>188</v>
      </c>
      <c r="E31" s="55" t="s">
        <v>188</v>
      </c>
      <c r="F31" s="55" t="s">
        <v>188</v>
      </c>
      <c r="G31" s="55" t="s">
        <v>188</v>
      </c>
      <c r="H31" s="55" t="s">
        <v>188</v>
      </c>
      <c r="I31" s="55" t="s">
        <v>188</v>
      </c>
      <c r="J31" s="55" t="s">
        <v>188</v>
      </c>
      <c r="K31" s="55" t="s">
        <v>188</v>
      </c>
      <c r="L31" s="55" t="s">
        <v>188</v>
      </c>
      <c r="M31" s="55" t="s">
        <v>188</v>
      </c>
      <c r="N31" s="55" t="s">
        <v>188</v>
      </c>
      <c r="O31" s="55" t="s">
        <v>188</v>
      </c>
      <c r="P31" s="55" t="s">
        <v>188</v>
      </c>
      <c r="Q31" s="55" t="s">
        <v>188</v>
      </c>
      <c r="R31" s="55" t="s">
        <v>188</v>
      </c>
      <c r="S31" s="55" t="s">
        <v>188</v>
      </c>
      <c r="T31" s="55" t="s">
        <v>188</v>
      </c>
      <c r="U31" s="55" t="s">
        <v>188</v>
      </c>
      <c r="V31" s="55" t="s">
        <v>188</v>
      </c>
      <c r="W31" s="55" t="s">
        <v>188</v>
      </c>
      <c r="X31" s="55" t="s">
        <v>188</v>
      </c>
      <c r="Y31" s="55" t="s">
        <v>188</v>
      </c>
      <c r="Z31" s="55" t="s">
        <v>188</v>
      </c>
      <c r="AA31" s="55" t="s">
        <v>188</v>
      </c>
      <c r="AB31" s="55" t="s">
        <v>188</v>
      </c>
      <c r="AC31" s="55" t="s">
        <v>188</v>
      </c>
      <c r="AD31" s="55" t="s">
        <v>188</v>
      </c>
      <c r="AE31" s="55" t="s">
        <v>188</v>
      </c>
      <c r="AF31" s="55">
        <v>5.0234603</v>
      </c>
      <c r="AG31" s="55">
        <v>7.0648986300000001</v>
      </c>
      <c r="AH31" s="55">
        <v>8.3582552000000003</v>
      </c>
      <c r="AI31" s="55">
        <v>9.9003619399999998</v>
      </c>
      <c r="AJ31" s="55">
        <v>11.300621570000001</v>
      </c>
      <c r="AK31" s="55">
        <v>14.784478500000001</v>
      </c>
      <c r="AL31" s="55">
        <v>16.560853390000002</v>
      </c>
      <c r="AM31" s="55">
        <v>18.55127122</v>
      </c>
      <c r="AN31" s="55">
        <v>19.2648717</v>
      </c>
      <c r="AO31" s="55">
        <v>18.957415649999998</v>
      </c>
      <c r="AP31" s="55">
        <v>18.1672741</v>
      </c>
      <c r="AQ31" s="55">
        <v>18.278509549999999</v>
      </c>
      <c r="AR31" s="55">
        <v>18.648029699999999</v>
      </c>
      <c r="AS31" s="55">
        <v>18.536771949999999</v>
      </c>
      <c r="AT31" s="55">
        <v>20.871983549999999</v>
      </c>
      <c r="AU31" s="55">
        <v>20.308652350000003</v>
      </c>
      <c r="AV31" s="55">
        <v>21.55943049</v>
      </c>
      <c r="AW31" s="55">
        <v>21.69508609</v>
      </c>
      <c r="AX31" s="55">
        <v>21.28285593</v>
      </c>
      <c r="AY31" s="55">
        <v>21.439765870000002</v>
      </c>
      <c r="AZ31" s="55">
        <v>22.812665070000001</v>
      </c>
      <c r="BA31" s="55">
        <v>23.907502040000001</v>
      </c>
      <c r="BB31" s="55">
        <v>25.093951149999999</v>
      </c>
      <c r="BC31" s="55">
        <v>27.145232409999998</v>
      </c>
      <c r="BD31" s="55">
        <v>28.713426600000002</v>
      </c>
      <c r="BE31" s="55">
        <v>30.658863879999998</v>
      </c>
      <c r="BF31" s="55">
        <v>32.425007229999999</v>
      </c>
      <c r="BG31" s="55">
        <v>34.405120350000004</v>
      </c>
      <c r="BH31" s="55">
        <v>38.3400824</v>
      </c>
      <c r="BI31" s="55">
        <v>39.90675375</v>
      </c>
      <c r="BJ31" s="55">
        <v>41.449260250000002</v>
      </c>
      <c r="BK31" s="55">
        <v>42.762599399999999</v>
      </c>
      <c r="BL31" s="55">
        <v>46.27507765</v>
      </c>
      <c r="BM31" s="55">
        <v>48.087859430000002</v>
      </c>
      <c r="BN31" s="55">
        <v>44.907364250000001</v>
      </c>
      <c r="BO31" s="55">
        <v>43.147425850000005</v>
      </c>
      <c r="BP31" s="55">
        <v>44.337743700000004</v>
      </c>
      <c r="BQ31" s="56">
        <f t="shared" si="0"/>
        <v>2.7587227431320784E-2</v>
      </c>
      <c r="BR31" s="57">
        <f t="shared" si="1"/>
        <v>3.3021022516603091E-2</v>
      </c>
      <c r="BS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9"/>
      <c r="DV31" s="49"/>
      <c r="DW31" s="49"/>
      <c r="DX31" s="49"/>
      <c r="DY31" s="49"/>
      <c r="DZ31" s="49"/>
    </row>
    <row r="32" spans="1:130" ht="16.5" customHeight="1">
      <c r="A32" s="42" t="s">
        <v>6</v>
      </c>
      <c r="B32" s="42" t="s">
        <v>3</v>
      </c>
      <c r="C32" s="43"/>
      <c r="D32" s="44">
        <v>11.704416610000001</v>
      </c>
      <c r="E32" s="44">
        <v>31.570260690000001</v>
      </c>
      <c r="F32" s="44">
        <v>34.6061263</v>
      </c>
      <c r="G32" s="44">
        <v>43.154009500000001</v>
      </c>
      <c r="H32" s="44">
        <v>56.178770399999998</v>
      </c>
      <c r="I32" s="44">
        <v>61.323480199999999</v>
      </c>
      <c r="J32" s="44">
        <v>75.913412750000006</v>
      </c>
      <c r="K32" s="44">
        <v>93.959492650000001</v>
      </c>
      <c r="L32" s="44">
        <v>114.90760116</v>
      </c>
      <c r="M32" s="44">
        <v>126.15416885</v>
      </c>
      <c r="N32" s="44">
        <v>157.76413575000001</v>
      </c>
      <c r="O32" s="44">
        <v>178.60619728</v>
      </c>
      <c r="P32" s="44">
        <v>195.1371719</v>
      </c>
      <c r="Q32" s="44">
        <v>258.49286690000002</v>
      </c>
      <c r="R32" s="44">
        <v>316.08493156999998</v>
      </c>
      <c r="S32" s="44">
        <v>319.05928726999997</v>
      </c>
      <c r="T32" s="44">
        <v>371.91600139999997</v>
      </c>
      <c r="U32" s="44">
        <v>346.31723655000002</v>
      </c>
      <c r="V32" s="44">
        <v>336.44307350000003</v>
      </c>
      <c r="W32" s="44">
        <v>340.32611507000001</v>
      </c>
      <c r="X32" s="44">
        <v>346.98998518000002</v>
      </c>
      <c r="Y32" s="44">
        <v>375.37063860000006</v>
      </c>
      <c r="Z32" s="44">
        <v>406.90187299999997</v>
      </c>
      <c r="AA32" s="44">
        <v>416.96601681999994</v>
      </c>
      <c r="AB32" s="44">
        <v>480.47390975000002</v>
      </c>
      <c r="AC32" s="44">
        <v>504.63911332999999</v>
      </c>
      <c r="AD32" s="44">
        <v>513.90467528999989</v>
      </c>
      <c r="AE32" s="44">
        <v>549.87333147000004</v>
      </c>
      <c r="AF32" s="44">
        <v>573.75344859999996</v>
      </c>
      <c r="AG32" s="44">
        <v>614.67453947000001</v>
      </c>
      <c r="AH32" s="44">
        <v>702.20240465000006</v>
      </c>
      <c r="AI32" s="44">
        <v>759.7333428899999</v>
      </c>
      <c r="AJ32" s="44">
        <v>855.58716505999996</v>
      </c>
      <c r="AK32" s="44">
        <v>1015.4859931400001</v>
      </c>
      <c r="AL32" s="44">
        <v>1045.8762823699999</v>
      </c>
      <c r="AM32" s="44">
        <v>1135.7485399899999</v>
      </c>
      <c r="AN32" s="44">
        <v>1181.3779957700001</v>
      </c>
      <c r="AO32" s="44">
        <v>1249.1234508499999</v>
      </c>
      <c r="AP32" s="44">
        <v>1253.2732082900002</v>
      </c>
      <c r="AQ32" s="44">
        <v>1273.7300331500001</v>
      </c>
      <c r="AR32" s="44">
        <v>1319.41286909</v>
      </c>
      <c r="AS32" s="44">
        <v>1398.8353133199998</v>
      </c>
      <c r="AT32" s="44">
        <v>1511.7466079999999</v>
      </c>
      <c r="AU32" s="44">
        <v>1634.1438157699999</v>
      </c>
      <c r="AV32" s="44">
        <v>1549.90500894</v>
      </c>
      <c r="AW32" s="44">
        <v>1703.5246023599998</v>
      </c>
      <c r="AX32" s="44">
        <v>1715.7666035299999</v>
      </c>
      <c r="AY32" s="44">
        <v>1756.0853367300001</v>
      </c>
      <c r="AZ32" s="44">
        <v>1514.27507356</v>
      </c>
      <c r="BA32" s="44">
        <v>1405.28314097</v>
      </c>
      <c r="BB32" s="44">
        <v>1439.4891764200001</v>
      </c>
      <c r="BC32" s="44">
        <v>1459.7761633700002</v>
      </c>
      <c r="BD32" s="44">
        <v>1495.3648105899999</v>
      </c>
      <c r="BE32" s="44">
        <v>1619.20187801</v>
      </c>
      <c r="BF32" s="44">
        <v>1648.7048948299998</v>
      </c>
      <c r="BG32" s="44">
        <v>1724.93302326</v>
      </c>
      <c r="BH32" s="44">
        <v>1769.48241596</v>
      </c>
      <c r="BI32" s="44">
        <v>1796.00309651</v>
      </c>
      <c r="BJ32" s="44">
        <v>1855.9701539500002</v>
      </c>
      <c r="BK32" s="44">
        <v>1963.8962751699999</v>
      </c>
      <c r="BL32" s="44">
        <v>2033.9194788699995</v>
      </c>
      <c r="BM32" s="44">
        <v>2091.0990551</v>
      </c>
      <c r="BN32" s="44">
        <v>2053.3973248199995</v>
      </c>
      <c r="BO32" s="44">
        <v>2124.70251981</v>
      </c>
      <c r="BP32" s="44">
        <v>2181.8329746700001</v>
      </c>
      <c r="BQ32" s="50">
        <f t="shared" si="0"/>
        <v>2.6888684099225783E-2</v>
      </c>
      <c r="BR32" s="51">
        <f t="shared" si="1"/>
        <v>2.8594244758764726E-2</v>
      </c>
      <c r="BS32" s="69"/>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9"/>
      <c r="DV32" s="49"/>
      <c r="DW32" s="49"/>
      <c r="DX32" s="49"/>
      <c r="DY32" s="49"/>
      <c r="DZ32" s="49"/>
    </row>
    <row r="33" spans="1:130" s="70" customFormat="1" ht="15.75" customHeight="1">
      <c r="A33" s="52" t="s">
        <v>29</v>
      </c>
      <c r="B33" s="53" t="s">
        <v>30</v>
      </c>
      <c r="C33" s="54"/>
      <c r="D33" s="55">
        <v>4.73536541</v>
      </c>
      <c r="E33" s="55">
        <v>15.014246</v>
      </c>
      <c r="F33" s="55">
        <v>18.372748999999999</v>
      </c>
      <c r="G33" s="55">
        <v>24.293752999999999</v>
      </c>
      <c r="H33" s="55">
        <v>32.009239000000001</v>
      </c>
      <c r="I33" s="55">
        <v>36.575707999999999</v>
      </c>
      <c r="J33" s="55">
        <v>43.521293999999997</v>
      </c>
      <c r="K33" s="55">
        <v>51.662636999999997</v>
      </c>
      <c r="L33" s="55">
        <v>60.286591000000001</v>
      </c>
      <c r="M33" s="55">
        <v>65.637645000000006</v>
      </c>
      <c r="N33" s="55">
        <v>82.029393279999994</v>
      </c>
      <c r="O33" s="55">
        <v>89.267246</v>
      </c>
      <c r="P33" s="55">
        <v>94.852309000000005</v>
      </c>
      <c r="Q33" s="55">
        <v>122.06429489999999</v>
      </c>
      <c r="R33" s="55">
        <v>152.96690572</v>
      </c>
      <c r="S33" s="55">
        <v>142.88132888000001</v>
      </c>
      <c r="T33" s="55">
        <v>161.23958815</v>
      </c>
      <c r="U33" s="55">
        <v>144.27961031000001</v>
      </c>
      <c r="V33" s="55">
        <v>133.23070855</v>
      </c>
      <c r="W33" s="55">
        <v>130.67551935</v>
      </c>
      <c r="X33" s="55">
        <v>131.20467425000001</v>
      </c>
      <c r="Y33" s="55">
        <v>143.46113005000001</v>
      </c>
      <c r="Z33" s="55">
        <v>157.20393204999999</v>
      </c>
      <c r="AA33" s="55">
        <v>156.95281284999999</v>
      </c>
      <c r="AB33" s="55">
        <v>171.09238318000001</v>
      </c>
      <c r="AC33" s="55">
        <v>173.90589025</v>
      </c>
      <c r="AD33" s="55">
        <v>172.39183969999999</v>
      </c>
      <c r="AE33" s="55">
        <v>184.0185932</v>
      </c>
      <c r="AF33" s="55">
        <v>193.10666405000001</v>
      </c>
      <c r="AG33" s="55">
        <v>209.71525894999999</v>
      </c>
      <c r="AH33" s="55">
        <v>241.6792686</v>
      </c>
      <c r="AI33" s="55">
        <v>256.90087899999997</v>
      </c>
      <c r="AJ33" s="55">
        <v>284.84606305</v>
      </c>
      <c r="AK33" s="55">
        <v>328.10663439000001</v>
      </c>
      <c r="AL33" s="55">
        <v>310.09385472000002</v>
      </c>
      <c r="AM33" s="55">
        <v>338.94807868999999</v>
      </c>
      <c r="AN33" s="55">
        <v>351.59126635000001</v>
      </c>
      <c r="AO33" s="55">
        <v>381.45926827999995</v>
      </c>
      <c r="AP33" s="55">
        <v>388.37775576999996</v>
      </c>
      <c r="AQ33" s="55">
        <v>399.88345837000003</v>
      </c>
      <c r="AR33" s="55">
        <v>418.65451945999996</v>
      </c>
      <c r="AS33" s="55">
        <v>437.32077086999999</v>
      </c>
      <c r="AT33" s="55">
        <v>485.59226341000004</v>
      </c>
      <c r="AU33" s="55">
        <v>543.87968286</v>
      </c>
      <c r="AV33" s="55">
        <v>446.35384002000001</v>
      </c>
      <c r="AW33" s="55">
        <v>600.34562530999995</v>
      </c>
      <c r="AX33" s="55">
        <v>622.97853715999997</v>
      </c>
      <c r="AY33" s="55">
        <v>670.61533671000007</v>
      </c>
      <c r="AZ33" s="55">
        <v>734.99435867</v>
      </c>
      <c r="BA33" s="55">
        <v>679.47253407000005</v>
      </c>
      <c r="BB33" s="55">
        <v>701.58439699999997</v>
      </c>
      <c r="BC33" s="55">
        <v>698.84440258000006</v>
      </c>
      <c r="BD33" s="55">
        <v>718.87148160000004</v>
      </c>
      <c r="BE33" s="55">
        <v>786.30000876999998</v>
      </c>
      <c r="BF33" s="55">
        <v>778.71627517999991</v>
      </c>
      <c r="BG33" s="55">
        <v>819.64734509000004</v>
      </c>
      <c r="BH33" s="55">
        <v>827.81059492999998</v>
      </c>
      <c r="BI33" s="55">
        <v>842.66652849000002</v>
      </c>
      <c r="BJ33" s="55">
        <v>849.21077464999996</v>
      </c>
      <c r="BK33" s="55">
        <v>932.04868259</v>
      </c>
      <c r="BL33" s="55">
        <v>959.35347363999995</v>
      </c>
      <c r="BM33" s="55">
        <v>938.61456909000003</v>
      </c>
      <c r="BN33" s="55">
        <v>878.58937972000001</v>
      </c>
      <c r="BO33" s="55">
        <v>906.3881884299999</v>
      </c>
      <c r="BP33" s="55">
        <v>882.07184490000009</v>
      </c>
      <c r="BQ33" s="56">
        <f t="shared" si="0"/>
        <v>-2.6827736548640777E-2</v>
      </c>
      <c r="BR33" s="57">
        <f t="shared" si="1"/>
        <v>1.3432037821914994E-2</v>
      </c>
      <c r="BS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9"/>
      <c r="DV33" s="49"/>
      <c r="DW33" s="49"/>
      <c r="DX33" s="49"/>
      <c r="DY33" s="49"/>
      <c r="DZ33" s="49"/>
    </row>
    <row r="34" spans="1:130" s="70" customFormat="1" ht="15.75" customHeight="1">
      <c r="A34" s="52" t="s">
        <v>180</v>
      </c>
      <c r="B34" s="53" t="s">
        <v>179</v>
      </c>
      <c r="C34" s="54"/>
      <c r="D34" s="55">
        <v>0.80867856000000005</v>
      </c>
      <c r="E34" s="55">
        <v>3.4783330000000001</v>
      </c>
      <c r="F34" s="55">
        <v>3.8588969999999998</v>
      </c>
      <c r="G34" s="55">
        <v>4.8243099999999997</v>
      </c>
      <c r="H34" s="55">
        <v>6.6194760000000006</v>
      </c>
      <c r="I34" s="55">
        <v>7.0105830000000005</v>
      </c>
      <c r="J34" s="55">
        <v>8.1696819999999999</v>
      </c>
      <c r="K34" s="55">
        <v>10.508925</v>
      </c>
      <c r="L34" s="55">
        <v>11.959044</v>
      </c>
      <c r="M34" s="55">
        <v>13.158948000000001</v>
      </c>
      <c r="N34" s="55">
        <v>16.738835989999998</v>
      </c>
      <c r="O34" s="55">
        <v>17.67174</v>
      </c>
      <c r="P34" s="55">
        <v>20.055192550000001</v>
      </c>
      <c r="Q34" s="55">
        <v>24.399249000000001</v>
      </c>
      <c r="R34" s="55">
        <v>30.120435050000001</v>
      </c>
      <c r="S34" s="55">
        <v>33.536181749999997</v>
      </c>
      <c r="T34" s="55">
        <v>40.9931093</v>
      </c>
      <c r="U34" s="55">
        <v>41.877681789999997</v>
      </c>
      <c r="V34" s="55">
        <v>44.318477700000003</v>
      </c>
      <c r="W34" s="55">
        <v>43.604411399999996</v>
      </c>
      <c r="X34" s="55">
        <v>46.510234349999998</v>
      </c>
      <c r="Y34" s="55">
        <v>51.668201949999997</v>
      </c>
      <c r="Z34" s="55">
        <v>58.218166050000001</v>
      </c>
      <c r="AA34" s="55">
        <v>66.438859350000001</v>
      </c>
      <c r="AB34" s="55">
        <v>76.71262145</v>
      </c>
      <c r="AC34" s="55">
        <v>79.747274399999995</v>
      </c>
      <c r="AD34" s="55">
        <v>89.079918800000002</v>
      </c>
      <c r="AE34" s="55">
        <v>97.298509699999997</v>
      </c>
      <c r="AF34" s="55">
        <v>105.00417415000001</v>
      </c>
      <c r="AG34" s="55">
        <v>114.52950515000001</v>
      </c>
      <c r="AH34" s="55">
        <v>134.54864359999999</v>
      </c>
      <c r="AI34" s="55">
        <v>151.72039694999998</v>
      </c>
      <c r="AJ34" s="55">
        <v>174.73004365</v>
      </c>
      <c r="AK34" s="55">
        <v>198.9818454</v>
      </c>
      <c r="AL34" s="55">
        <v>217.84866305</v>
      </c>
      <c r="AM34" s="55">
        <v>237.52348174000002</v>
      </c>
      <c r="AN34" s="55">
        <v>247.05189743</v>
      </c>
      <c r="AO34" s="55">
        <v>257.33204338000002</v>
      </c>
      <c r="AP34" s="55">
        <v>271.73530373</v>
      </c>
      <c r="AQ34" s="55">
        <v>276.45107443000001</v>
      </c>
      <c r="AR34" s="55">
        <v>276.33887446</v>
      </c>
      <c r="AS34" s="55">
        <v>289.63761137</v>
      </c>
      <c r="AT34" s="55">
        <v>314.54804845000001</v>
      </c>
      <c r="AU34" s="55">
        <v>335.45464476000001</v>
      </c>
      <c r="AV34" s="55">
        <v>351.11604409</v>
      </c>
      <c r="AW34" s="55">
        <v>368.50898129000001</v>
      </c>
      <c r="AX34" s="55">
        <v>372.06311105000003</v>
      </c>
      <c r="AY34" s="55">
        <v>365.29432303999999</v>
      </c>
      <c r="AZ34" s="55">
        <v>367.98194092999995</v>
      </c>
      <c r="BA34" s="55">
        <v>451.36324303999999</v>
      </c>
      <c r="BB34" s="55">
        <v>505.74075111000002</v>
      </c>
      <c r="BC34" s="55">
        <v>539.22293793000006</v>
      </c>
      <c r="BD34" s="55">
        <v>557.41551674000004</v>
      </c>
      <c r="BE34" s="55">
        <v>618.95569901999988</v>
      </c>
      <c r="BF34" s="55">
        <v>640.86523901999999</v>
      </c>
      <c r="BG34" s="55">
        <v>662.95474202000003</v>
      </c>
      <c r="BH34" s="55">
        <v>692.28102073999992</v>
      </c>
      <c r="BI34" s="55">
        <v>692.53956004999998</v>
      </c>
      <c r="BJ34" s="55">
        <v>740.34591568999997</v>
      </c>
      <c r="BK34" s="55">
        <v>756.06333602999996</v>
      </c>
      <c r="BL34" s="55">
        <v>793.80468216999998</v>
      </c>
      <c r="BM34" s="55">
        <v>853.5852028700001</v>
      </c>
      <c r="BN34" s="55">
        <v>854.93774422000013</v>
      </c>
      <c r="BO34" s="55">
        <v>902.31992681000008</v>
      </c>
      <c r="BP34" s="55">
        <v>943.02660598</v>
      </c>
      <c r="BQ34" s="56">
        <f t="shared" si="0"/>
        <v>4.5113354986973983E-2</v>
      </c>
      <c r="BR34" s="57">
        <f t="shared" si="1"/>
        <v>3.9668454234223972E-2</v>
      </c>
      <c r="BS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9"/>
      <c r="DV34" s="49"/>
      <c r="DW34" s="49"/>
      <c r="DX34" s="49"/>
      <c r="DY34" s="49"/>
      <c r="DZ34" s="49"/>
    </row>
    <row r="35" spans="1:130" s="78" customFormat="1" ht="15.75" customHeight="1">
      <c r="A35" s="71" t="s">
        <v>80</v>
      </c>
      <c r="B35" s="72" t="s">
        <v>78</v>
      </c>
      <c r="C35" s="73"/>
      <c r="D35" s="74" t="s">
        <v>188</v>
      </c>
      <c r="E35" s="74" t="s">
        <v>188</v>
      </c>
      <c r="F35" s="74" t="s">
        <v>188</v>
      </c>
      <c r="G35" s="74" t="s">
        <v>188</v>
      </c>
      <c r="H35" s="74" t="s">
        <v>188</v>
      </c>
      <c r="I35" s="74" t="s">
        <v>188</v>
      </c>
      <c r="J35" s="74" t="s">
        <v>188</v>
      </c>
      <c r="K35" s="74" t="s">
        <v>188</v>
      </c>
      <c r="L35" s="74" t="s">
        <v>188</v>
      </c>
      <c r="M35" s="74" t="s">
        <v>188</v>
      </c>
      <c r="N35" s="74" t="s">
        <v>188</v>
      </c>
      <c r="O35" s="74" t="s">
        <v>188</v>
      </c>
      <c r="P35" s="74" t="s">
        <v>188</v>
      </c>
      <c r="Q35" s="74" t="s">
        <v>188</v>
      </c>
      <c r="R35" s="74" t="s">
        <v>188</v>
      </c>
      <c r="S35" s="74" t="s">
        <v>188</v>
      </c>
      <c r="T35" s="74" t="s">
        <v>188</v>
      </c>
      <c r="U35" s="74" t="s">
        <v>188</v>
      </c>
      <c r="V35" s="74" t="s">
        <v>188</v>
      </c>
      <c r="W35" s="74" t="s">
        <v>188</v>
      </c>
      <c r="X35" s="74" t="s">
        <v>188</v>
      </c>
      <c r="Y35" s="74" t="s">
        <v>188</v>
      </c>
      <c r="Z35" s="74" t="s">
        <v>188</v>
      </c>
      <c r="AA35" s="74" t="s">
        <v>188</v>
      </c>
      <c r="AB35" s="74" t="s">
        <v>188</v>
      </c>
      <c r="AC35" s="74" t="s">
        <v>188</v>
      </c>
      <c r="AD35" s="74" t="s">
        <v>188</v>
      </c>
      <c r="AE35" s="74" t="s">
        <v>188</v>
      </c>
      <c r="AF35" s="74" t="s">
        <v>188</v>
      </c>
      <c r="AG35" s="74" t="s">
        <v>188</v>
      </c>
      <c r="AH35" s="74" t="s">
        <v>188</v>
      </c>
      <c r="AI35" s="74" t="s">
        <v>188</v>
      </c>
      <c r="AJ35" s="74" t="s">
        <v>188</v>
      </c>
      <c r="AK35" s="74" t="s">
        <v>188</v>
      </c>
      <c r="AL35" s="74" t="s">
        <v>188</v>
      </c>
      <c r="AM35" s="74" t="s">
        <v>188</v>
      </c>
      <c r="AN35" s="74" t="s">
        <v>188</v>
      </c>
      <c r="AO35" s="74" t="s">
        <v>188</v>
      </c>
      <c r="AP35" s="74" t="s">
        <v>188</v>
      </c>
      <c r="AQ35" s="74" t="s">
        <v>188</v>
      </c>
      <c r="AR35" s="74" t="s">
        <v>188</v>
      </c>
      <c r="AS35" s="74" t="s">
        <v>188</v>
      </c>
      <c r="AT35" s="74" t="s">
        <v>188</v>
      </c>
      <c r="AU35" s="74" t="s">
        <v>188</v>
      </c>
      <c r="AV35" s="74" t="s">
        <v>188</v>
      </c>
      <c r="AW35" s="74" t="s">
        <v>188</v>
      </c>
      <c r="AX35" s="74" t="s">
        <v>188</v>
      </c>
      <c r="AY35" s="74" t="s">
        <v>188</v>
      </c>
      <c r="AZ35" s="74">
        <v>2.8098719600000002</v>
      </c>
      <c r="BA35" s="74">
        <v>10.79311734</v>
      </c>
      <c r="BB35" s="74">
        <v>17.18590403</v>
      </c>
      <c r="BC35" s="74">
        <v>21.75248143</v>
      </c>
      <c r="BD35" s="74">
        <v>27.681635870000001</v>
      </c>
      <c r="BE35" s="74">
        <v>32.625127899999995</v>
      </c>
      <c r="BF35" s="74">
        <v>38.577818719999996</v>
      </c>
      <c r="BG35" s="74">
        <v>41.048303560000001</v>
      </c>
      <c r="BH35" s="74">
        <v>41.505458740000002</v>
      </c>
      <c r="BI35" s="74">
        <v>43.792853640000004</v>
      </c>
      <c r="BJ35" s="74">
        <v>47.984845049999997</v>
      </c>
      <c r="BK35" s="74">
        <v>47.41240157</v>
      </c>
      <c r="BL35" s="74">
        <v>51.53790953</v>
      </c>
      <c r="BM35" s="74">
        <v>55.676233789999998</v>
      </c>
      <c r="BN35" s="74">
        <v>51.197802770000003</v>
      </c>
      <c r="BO35" s="74">
        <v>63.283940729999998</v>
      </c>
      <c r="BP35" s="74">
        <v>63.708993880000001</v>
      </c>
      <c r="BQ35" s="75">
        <f t="shared" si="0"/>
        <v>6.7166036927675957E-3</v>
      </c>
      <c r="BR35" s="76">
        <f t="shared" si="1"/>
        <v>5.4373727059520392E-2</v>
      </c>
      <c r="BS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9"/>
      <c r="DV35" s="79"/>
      <c r="DW35" s="79"/>
      <c r="DX35" s="79"/>
      <c r="DY35" s="79"/>
      <c r="DZ35" s="79"/>
    </row>
    <row r="36" spans="1:130" s="78" customFormat="1" ht="15.75" customHeight="1">
      <c r="A36" s="71" t="s">
        <v>138</v>
      </c>
      <c r="B36" s="72" t="s">
        <v>137</v>
      </c>
      <c r="C36" s="73"/>
      <c r="D36" s="74" t="s">
        <v>188</v>
      </c>
      <c r="E36" s="74" t="s">
        <v>188</v>
      </c>
      <c r="F36" s="74" t="s">
        <v>188</v>
      </c>
      <c r="G36" s="74" t="s">
        <v>188</v>
      </c>
      <c r="H36" s="74" t="s">
        <v>188</v>
      </c>
      <c r="I36" s="74" t="s">
        <v>188</v>
      </c>
      <c r="J36" s="74" t="s">
        <v>188</v>
      </c>
      <c r="K36" s="74" t="s">
        <v>188</v>
      </c>
      <c r="L36" s="74" t="s">
        <v>188</v>
      </c>
      <c r="M36" s="74" t="s">
        <v>188</v>
      </c>
      <c r="N36" s="74" t="s">
        <v>188</v>
      </c>
      <c r="O36" s="74" t="s">
        <v>188</v>
      </c>
      <c r="P36" s="74" t="s">
        <v>188</v>
      </c>
      <c r="Q36" s="74" t="s">
        <v>188</v>
      </c>
      <c r="R36" s="74" t="s">
        <v>188</v>
      </c>
      <c r="S36" s="74" t="s">
        <v>188</v>
      </c>
      <c r="T36" s="74" t="s">
        <v>188</v>
      </c>
      <c r="U36" s="74" t="s">
        <v>188</v>
      </c>
      <c r="V36" s="74" t="s">
        <v>188</v>
      </c>
      <c r="W36" s="74" t="s">
        <v>188</v>
      </c>
      <c r="X36" s="74" t="s">
        <v>188</v>
      </c>
      <c r="Y36" s="74" t="s">
        <v>188</v>
      </c>
      <c r="Z36" s="74" t="s">
        <v>188</v>
      </c>
      <c r="AA36" s="74" t="s">
        <v>188</v>
      </c>
      <c r="AB36" s="74" t="s">
        <v>188</v>
      </c>
      <c r="AC36" s="74" t="s">
        <v>188</v>
      </c>
      <c r="AD36" s="74" t="s">
        <v>188</v>
      </c>
      <c r="AE36" s="74" t="s">
        <v>188</v>
      </c>
      <c r="AF36" s="74" t="s">
        <v>188</v>
      </c>
      <c r="AG36" s="74" t="s">
        <v>188</v>
      </c>
      <c r="AH36" s="74" t="s">
        <v>188</v>
      </c>
      <c r="AI36" s="74" t="s">
        <v>188</v>
      </c>
      <c r="AJ36" s="74" t="s">
        <v>188</v>
      </c>
      <c r="AK36" s="74" t="s">
        <v>188</v>
      </c>
      <c r="AL36" s="74" t="s">
        <v>188</v>
      </c>
      <c r="AM36" s="74" t="s">
        <v>188</v>
      </c>
      <c r="AN36" s="74" t="s">
        <v>188</v>
      </c>
      <c r="AO36" s="74" t="s">
        <v>188</v>
      </c>
      <c r="AP36" s="74" t="s">
        <v>188</v>
      </c>
      <c r="AQ36" s="74" t="s">
        <v>188</v>
      </c>
      <c r="AR36" s="74" t="s">
        <v>188</v>
      </c>
      <c r="AS36" s="74" t="s">
        <v>188</v>
      </c>
      <c r="AT36" s="74" t="s">
        <v>188</v>
      </c>
      <c r="AU36" s="74" t="s">
        <v>188</v>
      </c>
      <c r="AV36" s="74" t="s">
        <v>188</v>
      </c>
      <c r="AW36" s="74" t="s">
        <v>188</v>
      </c>
      <c r="AX36" s="74" t="s">
        <v>188</v>
      </c>
      <c r="AY36" s="74" t="s">
        <v>188</v>
      </c>
      <c r="AZ36" s="74" t="s">
        <v>188</v>
      </c>
      <c r="BA36" s="74" t="s">
        <v>188</v>
      </c>
      <c r="BB36" s="74" t="s">
        <v>188</v>
      </c>
      <c r="BC36" s="74" t="s">
        <v>188</v>
      </c>
      <c r="BD36" s="74" t="s">
        <v>188</v>
      </c>
      <c r="BE36" s="74" t="s">
        <v>188</v>
      </c>
      <c r="BF36" s="74" t="s">
        <v>188</v>
      </c>
      <c r="BG36" s="74" t="s">
        <v>188</v>
      </c>
      <c r="BH36" s="74" t="s">
        <v>188</v>
      </c>
      <c r="BI36" s="74" t="s">
        <v>188</v>
      </c>
      <c r="BJ36" s="74" t="s">
        <v>188</v>
      </c>
      <c r="BK36" s="74" t="s">
        <v>188</v>
      </c>
      <c r="BL36" s="74" t="s">
        <v>188</v>
      </c>
      <c r="BM36" s="74" t="s">
        <v>188</v>
      </c>
      <c r="BN36" s="74">
        <v>20.322430989999997</v>
      </c>
      <c r="BO36" s="74">
        <v>45.744033009999995</v>
      </c>
      <c r="BP36" s="74">
        <v>67.015049219999995</v>
      </c>
      <c r="BQ36" s="75">
        <f t="shared" si="0"/>
        <v>0.46500089323890598</v>
      </c>
      <c r="BR36" s="76" t="str">
        <f>IF(BG36="–","–",AVERAGE((BG36-BF36)/ABS(BF36),(BH36-BG36)/ABS(BG36),(BI36-BH36)/ABS(BH36),(BJ36-BI36)/ABS(BI36),(BK36-BJ36)/ABS(BJ36),(BL36-BK36)/ABS(BK36),(BM36-BL36)/ABS(BL36),(BN36-BM36)/ABS(BM36),(BO36-BN36)/ABS(BN36),(BP36-BO36)/ABS(BO36)))</f>
        <v>–</v>
      </c>
      <c r="BS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9"/>
      <c r="DV36" s="79"/>
      <c r="DW36" s="79"/>
      <c r="DX36" s="79"/>
      <c r="DY36" s="79"/>
      <c r="DZ36" s="79"/>
    </row>
    <row r="37" spans="1:130" s="78" customFormat="1" ht="15.75" customHeight="1">
      <c r="A37" s="71" t="s">
        <v>81</v>
      </c>
      <c r="B37" s="72" t="s">
        <v>79</v>
      </c>
      <c r="C37" s="73"/>
      <c r="D37" s="74" t="s">
        <v>188</v>
      </c>
      <c r="E37" s="74" t="s">
        <v>188</v>
      </c>
      <c r="F37" s="74" t="s">
        <v>188</v>
      </c>
      <c r="G37" s="74" t="s">
        <v>188</v>
      </c>
      <c r="H37" s="74" t="s">
        <v>188</v>
      </c>
      <c r="I37" s="74" t="s">
        <v>188</v>
      </c>
      <c r="J37" s="74" t="s">
        <v>188</v>
      </c>
      <c r="K37" s="74" t="s">
        <v>188</v>
      </c>
      <c r="L37" s="74" t="s">
        <v>188</v>
      </c>
      <c r="M37" s="74" t="s">
        <v>188</v>
      </c>
      <c r="N37" s="74">
        <v>0</v>
      </c>
      <c r="O37" s="74" t="s">
        <v>188</v>
      </c>
      <c r="P37" s="74" t="s">
        <v>188</v>
      </c>
      <c r="Q37" s="74" t="s">
        <v>188</v>
      </c>
      <c r="R37" s="74" t="s">
        <v>188</v>
      </c>
      <c r="S37" s="74" t="s">
        <v>188</v>
      </c>
      <c r="T37" s="74" t="s">
        <v>188</v>
      </c>
      <c r="U37" s="74" t="s">
        <v>188</v>
      </c>
      <c r="V37" s="74" t="s">
        <v>188</v>
      </c>
      <c r="W37" s="74" t="s">
        <v>188</v>
      </c>
      <c r="X37" s="74" t="s">
        <v>188</v>
      </c>
      <c r="Y37" s="74" t="s">
        <v>188</v>
      </c>
      <c r="Z37" s="74" t="s">
        <v>188</v>
      </c>
      <c r="AA37" s="74" t="s">
        <v>188</v>
      </c>
      <c r="AB37" s="74" t="s">
        <v>188</v>
      </c>
      <c r="AC37" s="74" t="s">
        <v>188</v>
      </c>
      <c r="AD37" s="74" t="s">
        <v>188</v>
      </c>
      <c r="AE37" s="74" t="s">
        <v>188</v>
      </c>
      <c r="AF37" s="74" t="s">
        <v>188</v>
      </c>
      <c r="AG37" s="74" t="s">
        <v>188</v>
      </c>
      <c r="AH37" s="74" t="s">
        <v>188</v>
      </c>
      <c r="AI37" s="74" t="s">
        <v>188</v>
      </c>
      <c r="AJ37" s="74" t="s">
        <v>188</v>
      </c>
      <c r="AK37" s="74" t="s">
        <v>188</v>
      </c>
      <c r="AL37" s="74" t="s">
        <v>188</v>
      </c>
      <c r="AM37" s="74" t="s">
        <v>188</v>
      </c>
      <c r="AN37" s="74" t="s">
        <v>188</v>
      </c>
      <c r="AO37" s="74" t="s">
        <v>188</v>
      </c>
      <c r="AP37" s="74" t="s">
        <v>188</v>
      </c>
      <c r="AQ37" s="74" t="s">
        <v>188</v>
      </c>
      <c r="AR37" s="74" t="s">
        <v>188</v>
      </c>
      <c r="AS37" s="74" t="s">
        <v>188</v>
      </c>
      <c r="AT37" s="74" t="s">
        <v>188</v>
      </c>
      <c r="AU37" s="74" t="s">
        <v>188</v>
      </c>
      <c r="AV37" s="74" t="s">
        <v>188</v>
      </c>
      <c r="AW37" s="74" t="s">
        <v>188</v>
      </c>
      <c r="AX37" s="74" t="s">
        <v>188</v>
      </c>
      <c r="AY37" s="74" t="s">
        <v>188</v>
      </c>
      <c r="AZ37" s="74">
        <v>2.8691780099999997</v>
      </c>
      <c r="BA37" s="74">
        <v>14.12531117</v>
      </c>
      <c r="BB37" s="74">
        <v>19.462222699999998</v>
      </c>
      <c r="BC37" s="74">
        <v>22.375343149999999</v>
      </c>
      <c r="BD37" s="74">
        <v>30.12343538</v>
      </c>
      <c r="BE37" s="74">
        <v>40.90473849</v>
      </c>
      <c r="BF37" s="74">
        <v>45.287378959999998</v>
      </c>
      <c r="BG37" s="74">
        <v>52.19773447</v>
      </c>
      <c r="BH37" s="74">
        <v>61.688299350000001</v>
      </c>
      <c r="BI37" s="74">
        <v>65.361236140000003</v>
      </c>
      <c r="BJ37" s="74">
        <v>76.222898560000004</v>
      </c>
      <c r="BK37" s="74">
        <v>83.066758419999999</v>
      </c>
      <c r="BL37" s="74">
        <v>94.587076590000009</v>
      </c>
      <c r="BM37" s="74">
        <v>121.546576</v>
      </c>
      <c r="BN37" s="74">
        <v>138.46639152</v>
      </c>
      <c r="BO37" s="74">
        <v>174.56419169999998</v>
      </c>
      <c r="BP37" s="74">
        <v>185.92457557</v>
      </c>
      <c r="BQ37" s="75">
        <f t="shared" si="0"/>
        <v>6.5078546518426789E-2</v>
      </c>
      <c r="BR37" s="76">
        <f t="shared" si="1"/>
        <v>0.15386057981198348</v>
      </c>
      <c r="BS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9"/>
      <c r="DV37" s="79"/>
      <c r="DW37" s="79"/>
      <c r="DX37" s="79"/>
      <c r="DY37" s="79"/>
      <c r="DZ37" s="79"/>
    </row>
    <row r="38" spans="1:130" s="78" customFormat="1" ht="15.75" customHeight="1">
      <c r="A38" s="71" t="s">
        <v>82</v>
      </c>
      <c r="B38" s="72" t="s">
        <v>31</v>
      </c>
      <c r="C38" s="73"/>
      <c r="D38" s="74">
        <v>0.80867856000000005</v>
      </c>
      <c r="E38" s="74">
        <v>3.4783330000000001</v>
      </c>
      <c r="F38" s="74">
        <v>3.8588969999999998</v>
      </c>
      <c r="G38" s="74">
        <v>4.8243099999999997</v>
      </c>
      <c r="H38" s="74">
        <v>6.6194760000000006</v>
      </c>
      <c r="I38" s="74">
        <v>7.0105830000000005</v>
      </c>
      <c r="J38" s="74">
        <v>8.1696819999999999</v>
      </c>
      <c r="K38" s="74">
        <v>10.508925</v>
      </c>
      <c r="L38" s="74">
        <v>11.959044</v>
      </c>
      <c r="M38" s="74">
        <v>13.158948000000001</v>
      </c>
      <c r="N38" s="74">
        <v>16.738835989999998</v>
      </c>
      <c r="O38" s="74">
        <v>17.67174</v>
      </c>
      <c r="P38" s="74">
        <v>20.055192550000001</v>
      </c>
      <c r="Q38" s="74">
        <v>24.399249000000001</v>
      </c>
      <c r="R38" s="74">
        <v>30.120435050000001</v>
      </c>
      <c r="S38" s="74">
        <v>33.536181749999997</v>
      </c>
      <c r="T38" s="74">
        <v>40.9931093</v>
      </c>
      <c r="U38" s="74">
        <v>41.877681789999997</v>
      </c>
      <c r="V38" s="74">
        <v>44.318477700000003</v>
      </c>
      <c r="W38" s="74">
        <v>43.604411399999996</v>
      </c>
      <c r="X38" s="74">
        <v>46.510234349999998</v>
      </c>
      <c r="Y38" s="74">
        <v>51.668201949999997</v>
      </c>
      <c r="Z38" s="74">
        <v>58.218166050000001</v>
      </c>
      <c r="AA38" s="74">
        <v>66.438859350000001</v>
      </c>
      <c r="AB38" s="74">
        <v>76.71262145</v>
      </c>
      <c r="AC38" s="74">
        <v>79.747274399999995</v>
      </c>
      <c r="AD38" s="74">
        <v>89.079918800000002</v>
      </c>
      <c r="AE38" s="74">
        <v>97.298509699999997</v>
      </c>
      <c r="AF38" s="74">
        <v>105.00417415000001</v>
      </c>
      <c r="AG38" s="74">
        <v>114.52950515000001</v>
      </c>
      <c r="AH38" s="74">
        <v>134.54864359999999</v>
      </c>
      <c r="AI38" s="74">
        <v>151.72039694999998</v>
      </c>
      <c r="AJ38" s="74">
        <v>174.73004365</v>
      </c>
      <c r="AK38" s="74">
        <v>198.9818454</v>
      </c>
      <c r="AL38" s="74">
        <v>217.84866305</v>
      </c>
      <c r="AM38" s="74">
        <v>237.52348174000002</v>
      </c>
      <c r="AN38" s="74">
        <v>247.05189743</v>
      </c>
      <c r="AO38" s="74">
        <v>257.33204338000002</v>
      </c>
      <c r="AP38" s="74">
        <v>271.73530373</v>
      </c>
      <c r="AQ38" s="74">
        <v>276.45107443000001</v>
      </c>
      <c r="AR38" s="74">
        <v>276.33887446</v>
      </c>
      <c r="AS38" s="74">
        <v>289.63761137</v>
      </c>
      <c r="AT38" s="74">
        <v>314.54804845000001</v>
      </c>
      <c r="AU38" s="74">
        <v>335.45464476000001</v>
      </c>
      <c r="AV38" s="74">
        <v>351.11604409</v>
      </c>
      <c r="AW38" s="74">
        <v>368.50898129000001</v>
      </c>
      <c r="AX38" s="74">
        <v>372.06311105000003</v>
      </c>
      <c r="AY38" s="74">
        <v>365.29432303999999</v>
      </c>
      <c r="AZ38" s="74">
        <v>362.30289095999996</v>
      </c>
      <c r="BA38" s="74">
        <v>426.44481452999997</v>
      </c>
      <c r="BB38" s="74">
        <v>469.09262438000002</v>
      </c>
      <c r="BC38" s="74">
        <v>495.09511335000002</v>
      </c>
      <c r="BD38" s="74">
        <v>499.61044549000002</v>
      </c>
      <c r="BE38" s="74">
        <v>545.42583262999995</v>
      </c>
      <c r="BF38" s="74">
        <v>557.00004134000005</v>
      </c>
      <c r="BG38" s="74">
        <v>569.70870399</v>
      </c>
      <c r="BH38" s="74">
        <v>589.08726264999996</v>
      </c>
      <c r="BI38" s="74">
        <v>583.38547026999993</v>
      </c>
      <c r="BJ38" s="74">
        <v>616.13817208</v>
      </c>
      <c r="BK38" s="74">
        <v>625.58417603999999</v>
      </c>
      <c r="BL38" s="74">
        <v>647.67969604999996</v>
      </c>
      <c r="BM38" s="74">
        <v>676.36239308000006</v>
      </c>
      <c r="BN38" s="74">
        <v>627.80470794000007</v>
      </c>
      <c r="BO38" s="74">
        <v>604.52061342000013</v>
      </c>
      <c r="BP38" s="74">
        <v>608.44287924000002</v>
      </c>
      <c r="BQ38" s="75">
        <f t="shared" si="0"/>
        <v>6.4882251042030848E-3</v>
      </c>
      <c r="BR38" s="76">
        <f t="shared" si="1"/>
        <v>9.5838379179025972E-3</v>
      </c>
      <c r="BS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9"/>
      <c r="DV38" s="79"/>
      <c r="DW38" s="79"/>
      <c r="DX38" s="79"/>
      <c r="DY38" s="79"/>
      <c r="DZ38" s="79"/>
    </row>
    <row r="39" spans="1:130" s="78" customFormat="1" ht="15.75" customHeight="1">
      <c r="A39" s="71" t="s">
        <v>184</v>
      </c>
      <c r="B39" s="72" t="s">
        <v>139</v>
      </c>
      <c r="C39" s="73"/>
      <c r="D39" s="74" t="s">
        <v>188</v>
      </c>
      <c r="E39" s="74" t="s">
        <v>188</v>
      </c>
      <c r="F39" s="74" t="s">
        <v>188</v>
      </c>
      <c r="G39" s="74" t="s">
        <v>188</v>
      </c>
      <c r="H39" s="74" t="s">
        <v>188</v>
      </c>
      <c r="I39" s="74" t="s">
        <v>188</v>
      </c>
      <c r="J39" s="74" t="s">
        <v>188</v>
      </c>
      <c r="K39" s="74" t="s">
        <v>188</v>
      </c>
      <c r="L39" s="74" t="s">
        <v>188</v>
      </c>
      <c r="M39" s="74" t="s">
        <v>188</v>
      </c>
      <c r="N39" s="74">
        <v>0</v>
      </c>
      <c r="O39" s="74" t="s">
        <v>188</v>
      </c>
      <c r="P39" s="74" t="s">
        <v>188</v>
      </c>
      <c r="Q39" s="74" t="s">
        <v>188</v>
      </c>
      <c r="R39" s="74" t="s">
        <v>188</v>
      </c>
      <c r="S39" s="74" t="s">
        <v>188</v>
      </c>
      <c r="T39" s="74" t="s">
        <v>188</v>
      </c>
      <c r="U39" s="74" t="s">
        <v>188</v>
      </c>
      <c r="V39" s="74" t="s">
        <v>188</v>
      </c>
      <c r="W39" s="74" t="s">
        <v>188</v>
      </c>
      <c r="X39" s="74" t="s">
        <v>188</v>
      </c>
      <c r="Y39" s="74" t="s">
        <v>188</v>
      </c>
      <c r="Z39" s="74" t="s">
        <v>188</v>
      </c>
      <c r="AA39" s="74" t="s">
        <v>188</v>
      </c>
      <c r="AB39" s="74" t="s">
        <v>188</v>
      </c>
      <c r="AC39" s="74" t="s">
        <v>188</v>
      </c>
      <c r="AD39" s="74" t="s">
        <v>188</v>
      </c>
      <c r="AE39" s="74" t="s">
        <v>188</v>
      </c>
      <c r="AF39" s="74" t="s">
        <v>188</v>
      </c>
      <c r="AG39" s="74" t="s">
        <v>188</v>
      </c>
      <c r="AH39" s="74" t="s">
        <v>188</v>
      </c>
      <c r="AI39" s="74" t="s">
        <v>188</v>
      </c>
      <c r="AJ39" s="74" t="s">
        <v>188</v>
      </c>
      <c r="AK39" s="74" t="s">
        <v>188</v>
      </c>
      <c r="AL39" s="74" t="s">
        <v>188</v>
      </c>
      <c r="AM39" s="74" t="s">
        <v>188</v>
      </c>
      <c r="AN39" s="74" t="s">
        <v>188</v>
      </c>
      <c r="AO39" s="74" t="s">
        <v>188</v>
      </c>
      <c r="AP39" s="74" t="s">
        <v>188</v>
      </c>
      <c r="AQ39" s="74" t="s">
        <v>188</v>
      </c>
      <c r="AR39" s="74" t="s">
        <v>188</v>
      </c>
      <c r="AS39" s="74" t="s">
        <v>188</v>
      </c>
      <c r="AT39" s="74" t="s">
        <v>188</v>
      </c>
      <c r="AU39" s="74" t="s">
        <v>188</v>
      </c>
      <c r="AV39" s="74" t="s">
        <v>188</v>
      </c>
      <c r="AW39" s="74" t="s">
        <v>188</v>
      </c>
      <c r="AX39" s="74" t="s">
        <v>188</v>
      </c>
      <c r="AY39" s="74" t="s">
        <v>188</v>
      </c>
      <c r="AZ39" s="74" t="s">
        <v>188</v>
      </c>
      <c r="BA39" s="74" t="s">
        <v>188</v>
      </c>
      <c r="BB39" s="74" t="s">
        <v>188</v>
      </c>
      <c r="BC39" s="74" t="s">
        <v>188</v>
      </c>
      <c r="BD39" s="74" t="s">
        <v>188</v>
      </c>
      <c r="BE39" s="74" t="s">
        <v>188</v>
      </c>
      <c r="BF39" s="74" t="s">
        <v>188</v>
      </c>
      <c r="BG39" s="74" t="s">
        <v>188</v>
      </c>
      <c r="BH39" s="74" t="s">
        <v>188</v>
      </c>
      <c r="BI39" s="74" t="s">
        <v>188</v>
      </c>
      <c r="BJ39" s="74" t="s">
        <v>188</v>
      </c>
      <c r="BK39" s="74" t="s">
        <v>188</v>
      </c>
      <c r="BL39" s="74" t="s">
        <v>188</v>
      </c>
      <c r="BM39" s="74" t="s">
        <v>188</v>
      </c>
      <c r="BN39" s="74">
        <v>17.146411000000001</v>
      </c>
      <c r="BO39" s="74">
        <v>14.20714795</v>
      </c>
      <c r="BP39" s="74">
        <v>17.935108070000002</v>
      </c>
      <c r="BQ39" s="75">
        <f t="shared" si="0"/>
        <v>0.2624003165955629</v>
      </c>
      <c r="BR39" s="76" t="str">
        <f>IF(BG39="–","–",AVERAGE((BG39-BF39)/ABS(BF39),(BH39-BG39)/ABS(BG39),(BI39-BH39)/ABS(BH39),(BJ39-BI39)/ABS(BI39),(BK39-BJ39)/ABS(BJ39),(BL39-BK39)/ABS(BK39),(BM39-BL39)/ABS(BL39),(BN39-BM39)/ABS(BM39),(BO39-BN39)/ABS(BN39),(BP39-BO39)/ABS(BO39)))</f>
        <v>–</v>
      </c>
      <c r="BS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9"/>
      <c r="DV39" s="79"/>
      <c r="DW39" s="79"/>
      <c r="DX39" s="79"/>
      <c r="DY39" s="79"/>
      <c r="DZ39" s="79"/>
    </row>
    <row r="40" spans="1:130" s="70" customFormat="1" ht="14.25">
      <c r="A40" s="52" t="s">
        <v>32</v>
      </c>
      <c r="B40" s="53" t="s">
        <v>33</v>
      </c>
      <c r="C40" s="54"/>
      <c r="D40" s="55">
        <v>5.3116927699999996</v>
      </c>
      <c r="E40" s="55">
        <v>10.1069</v>
      </c>
      <c r="F40" s="55">
        <v>8.2388159999999999</v>
      </c>
      <c r="G40" s="55">
        <v>9.1127579999999995</v>
      </c>
      <c r="H40" s="55">
        <v>10.971658</v>
      </c>
      <c r="I40" s="55">
        <v>10.180517</v>
      </c>
      <c r="J40" s="55">
        <v>15.181111</v>
      </c>
      <c r="K40" s="55">
        <v>21.072883000000001</v>
      </c>
      <c r="L40" s="55">
        <v>24.647193999999999</v>
      </c>
      <c r="M40" s="55">
        <v>27.563980999999998</v>
      </c>
      <c r="N40" s="55">
        <v>32.648619680000003</v>
      </c>
      <c r="O40" s="55">
        <v>42.836272000000001</v>
      </c>
      <c r="P40" s="55">
        <v>49.15794365</v>
      </c>
      <c r="Q40" s="55">
        <v>71.592749999999995</v>
      </c>
      <c r="R40" s="55">
        <v>85.309671249999994</v>
      </c>
      <c r="S40" s="55">
        <v>96.777742549999999</v>
      </c>
      <c r="T40" s="55">
        <v>116.1084644</v>
      </c>
      <c r="U40" s="55">
        <v>109.31963545000001</v>
      </c>
      <c r="V40" s="55">
        <v>107.65975575</v>
      </c>
      <c r="W40" s="55">
        <v>112.00321995</v>
      </c>
      <c r="X40" s="55">
        <v>113.06604835</v>
      </c>
      <c r="Y40" s="55">
        <v>117.19145505</v>
      </c>
      <c r="Z40" s="55">
        <v>122.97171265</v>
      </c>
      <c r="AA40" s="55">
        <v>121.29909415</v>
      </c>
      <c r="AB40" s="55">
        <v>152.4840858</v>
      </c>
      <c r="AC40" s="55">
        <v>167.93205175</v>
      </c>
      <c r="AD40" s="55">
        <v>166.29119165</v>
      </c>
      <c r="AE40" s="55">
        <v>171.88252105000001</v>
      </c>
      <c r="AF40" s="55">
        <v>173.70407280000001</v>
      </c>
      <c r="AG40" s="55">
        <v>177.40484821000001</v>
      </c>
      <c r="AH40" s="55">
        <v>195.57902480000001</v>
      </c>
      <c r="AI40" s="55">
        <v>207.81224115000001</v>
      </c>
      <c r="AJ40" s="55">
        <v>235.77026769999998</v>
      </c>
      <c r="AK40" s="55">
        <v>293.06132269</v>
      </c>
      <c r="AL40" s="55">
        <v>304.27019039999999</v>
      </c>
      <c r="AM40" s="55">
        <v>320.56650786</v>
      </c>
      <c r="AN40" s="55">
        <v>329.27861424000002</v>
      </c>
      <c r="AO40" s="55">
        <v>344.99954855999999</v>
      </c>
      <c r="AP40" s="55">
        <v>323.01622961999999</v>
      </c>
      <c r="AQ40" s="55">
        <v>322.15453910000002</v>
      </c>
      <c r="AR40" s="55">
        <v>339.02240929999999</v>
      </c>
      <c r="AS40" s="55">
        <v>354.76580797000003</v>
      </c>
      <c r="AT40" s="55">
        <v>376.25964352</v>
      </c>
      <c r="AU40" s="55">
        <v>391.24167045000002</v>
      </c>
      <c r="AV40" s="55">
        <v>384.47078371999999</v>
      </c>
      <c r="AW40" s="55">
        <v>367.69098331999999</v>
      </c>
      <c r="AX40" s="55">
        <v>381.58976689999997</v>
      </c>
      <c r="AY40" s="55">
        <v>377.51718870999997</v>
      </c>
      <c r="AZ40" s="55">
        <v>107.20870427</v>
      </c>
      <c r="BA40" s="55">
        <v>6.9427829299999999</v>
      </c>
      <c r="BB40" s="55">
        <v>0.51445713000000004</v>
      </c>
      <c r="BC40" s="55">
        <v>0.50381507000000003</v>
      </c>
      <c r="BD40" s="55">
        <v>0.19422285</v>
      </c>
      <c r="BE40" s="55" t="s">
        <v>188</v>
      </c>
      <c r="BF40" s="55" t="s">
        <v>188</v>
      </c>
      <c r="BG40" s="55" t="s">
        <v>188</v>
      </c>
      <c r="BH40" s="55" t="s">
        <v>188</v>
      </c>
      <c r="BI40" s="55" t="s">
        <v>188</v>
      </c>
      <c r="BJ40" s="55" t="s">
        <v>188</v>
      </c>
      <c r="BK40" s="55" t="s">
        <v>188</v>
      </c>
      <c r="BL40" s="55" t="s">
        <v>188</v>
      </c>
      <c r="BM40" s="55" t="s">
        <v>188</v>
      </c>
      <c r="BN40" s="55" t="s">
        <v>188</v>
      </c>
      <c r="BO40" s="55" t="s">
        <v>188</v>
      </c>
      <c r="BP40" s="55" t="s">
        <v>188</v>
      </c>
      <c r="BQ40" s="80" t="str">
        <f t="shared" si="0"/>
        <v>–</v>
      </c>
      <c r="BR40" s="76" t="str">
        <f t="shared" si="1"/>
        <v>–</v>
      </c>
      <c r="BS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9"/>
      <c r="DV40" s="49"/>
      <c r="DW40" s="49"/>
      <c r="DX40" s="49"/>
      <c r="DY40" s="49"/>
      <c r="DZ40" s="49"/>
    </row>
    <row r="41" spans="1:130" s="70" customFormat="1" ht="14.25">
      <c r="A41" s="52" t="s">
        <v>68</v>
      </c>
      <c r="B41" s="53" t="s">
        <v>67</v>
      </c>
      <c r="C41" s="54"/>
      <c r="D41" s="55" t="s">
        <v>188</v>
      </c>
      <c r="E41" s="55" t="s">
        <v>188</v>
      </c>
      <c r="F41" s="55" t="s">
        <v>188</v>
      </c>
      <c r="G41" s="55" t="s">
        <v>188</v>
      </c>
      <c r="H41" s="55" t="s">
        <v>188</v>
      </c>
      <c r="I41" s="55" t="s">
        <v>188</v>
      </c>
      <c r="J41" s="55" t="s">
        <v>188</v>
      </c>
      <c r="K41" s="55" t="s">
        <v>188</v>
      </c>
      <c r="L41" s="55" t="s">
        <v>188</v>
      </c>
      <c r="M41" s="55" t="s">
        <v>188</v>
      </c>
      <c r="N41" s="55" t="s">
        <v>188</v>
      </c>
      <c r="O41" s="55" t="s">
        <v>188</v>
      </c>
      <c r="P41" s="55" t="s">
        <v>188</v>
      </c>
      <c r="Q41" s="55" t="s">
        <v>188</v>
      </c>
      <c r="R41" s="55" t="s">
        <v>188</v>
      </c>
      <c r="S41" s="55" t="s">
        <v>188</v>
      </c>
      <c r="T41" s="55" t="s">
        <v>188</v>
      </c>
      <c r="U41" s="55" t="s">
        <v>188</v>
      </c>
      <c r="V41" s="55" t="s">
        <v>188</v>
      </c>
      <c r="W41" s="55" t="s">
        <v>188</v>
      </c>
      <c r="X41" s="55" t="s">
        <v>188</v>
      </c>
      <c r="Y41" s="55" t="s">
        <v>188</v>
      </c>
      <c r="Z41" s="55" t="s">
        <v>188</v>
      </c>
      <c r="AA41" s="55" t="s">
        <v>188</v>
      </c>
      <c r="AB41" s="55" t="s">
        <v>188</v>
      </c>
      <c r="AC41" s="55" t="s">
        <v>188</v>
      </c>
      <c r="AD41" s="55" t="s">
        <v>188</v>
      </c>
      <c r="AE41" s="55" t="s">
        <v>188</v>
      </c>
      <c r="AF41" s="55" t="s">
        <v>188</v>
      </c>
      <c r="AG41" s="55" t="s">
        <v>188</v>
      </c>
      <c r="AH41" s="55" t="s">
        <v>188</v>
      </c>
      <c r="AI41" s="55" t="s">
        <v>188</v>
      </c>
      <c r="AJ41" s="55" t="s">
        <v>188</v>
      </c>
      <c r="AK41" s="55" t="s">
        <v>188</v>
      </c>
      <c r="AL41" s="55" t="s">
        <v>188</v>
      </c>
      <c r="AM41" s="55" t="s">
        <v>188</v>
      </c>
      <c r="AN41" s="55" t="s">
        <v>188</v>
      </c>
      <c r="AO41" s="55" t="s">
        <v>188</v>
      </c>
      <c r="AP41" s="55" t="s">
        <v>188</v>
      </c>
      <c r="AQ41" s="55" t="s">
        <v>188</v>
      </c>
      <c r="AR41" s="55" t="s">
        <v>188</v>
      </c>
      <c r="AS41" s="55" t="s">
        <v>188</v>
      </c>
      <c r="AT41" s="55" t="s">
        <v>188</v>
      </c>
      <c r="AU41" s="55" t="s">
        <v>188</v>
      </c>
      <c r="AV41" s="55" t="s">
        <v>188</v>
      </c>
      <c r="AW41" s="55" t="s">
        <v>188</v>
      </c>
      <c r="AX41" s="55" t="s">
        <v>188</v>
      </c>
      <c r="AY41" s="55" t="s">
        <v>188</v>
      </c>
      <c r="AZ41" s="55" t="s">
        <v>188</v>
      </c>
      <c r="BA41" s="55" t="s">
        <v>188</v>
      </c>
      <c r="BB41" s="55" t="s">
        <v>188</v>
      </c>
      <c r="BC41" s="55" t="s">
        <v>188</v>
      </c>
      <c r="BD41" s="55" t="s">
        <v>188</v>
      </c>
      <c r="BE41" s="55">
        <v>21.900182960000002</v>
      </c>
      <c r="BF41" s="55">
        <v>31.376321090000001</v>
      </c>
      <c r="BG41" s="55">
        <v>42.038672220000002</v>
      </c>
      <c r="BH41" s="55">
        <v>51.43622757</v>
      </c>
      <c r="BI41" s="55">
        <v>59.543874459999998</v>
      </c>
      <c r="BJ41" s="55">
        <v>68.868094630000002</v>
      </c>
      <c r="BK41" s="55">
        <v>78.213237250000006</v>
      </c>
      <c r="BL41" s="55">
        <v>87.842145160000001</v>
      </c>
      <c r="BM41" s="55">
        <v>94.473738780000005</v>
      </c>
      <c r="BN41" s="55">
        <v>116.35078920000001</v>
      </c>
      <c r="BO41" s="55">
        <v>122.47303327</v>
      </c>
      <c r="BP41" s="55">
        <v>136.86208612999999</v>
      </c>
      <c r="BQ41" s="56">
        <f t="shared" si="0"/>
        <v>0.11748751929968422</v>
      </c>
      <c r="BR41" s="57">
        <f t="shared" si="1"/>
        <v>0.16135619715130084</v>
      </c>
      <c r="BS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9"/>
      <c r="DV41" s="49"/>
      <c r="DW41" s="49"/>
      <c r="DX41" s="49"/>
      <c r="DY41" s="49"/>
      <c r="DZ41" s="49"/>
    </row>
    <row r="42" spans="1:130" ht="15.75" customHeight="1">
      <c r="A42" s="52" t="s">
        <v>34</v>
      </c>
      <c r="B42" s="53" t="s">
        <v>35</v>
      </c>
      <c r="C42" s="54"/>
      <c r="D42" s="55">
        <v>0.84867987</v>
      </c>
      <c r="E42" s="55">
        <v>2.9707810000000001</v>
      </c>
      <c r="F42" s="55">
        <v>4.1356640000000002</v>
      </c>
      <c r="G42" s="55">
        <v>4.9231889999999998</v>
      </c>
      <c r="H42" s="55">
        <v>6.5672750000000004</v>
      </c>
      <c r="I42" s="55">
        <v>7.6401019999999997</v>
      </c>
      <c r="J42" s="55">
        <v>9.0916730000000001</v>
      </c>
      <c r="K42" s="55">
        <v>10.758011</v>
      </c>
      <c r="L42" s="55">
        <v>13.202095999999999</v>
      </c>
      <c r="M42" s="55">
        <v>13.427845</v>
      </c>
      <c r="N42" s="55">
        <v>18.02333947</v>
      </c>
      <c r="O42" s="55">
        <v>19.867162</v>
      </c>
      <c r="P42" s="55">
        <v>20.719961999999999</v>
      </c>
      <c r="Q42" s="55">
        <v>26.564973999999999</v>
      </c>
      <c r="R42" s="55">
        <v>31.20649285</v>
      </c>
      <c r="S42" s="55">
        <v>28.549558699999999</v>
      </c>
      <c r="T42" s="55">
        <v>33.854945649999998</v>
      </c>
      <c r="U42" s="55">
        <v>31.08039565</v>
      </c>
      <c r="V42" s="55">
        <v>32.606785100000003</v>
      </c>
      <c r="W42" s="55">
        <v>30.30584365</v>
      </c>
      <c r="X42" s="55">
        <v>31.541801599999999</v>
      </c>
      <c r="Y42" s="55">
        <v>36.153909949999999</v>
      </c>
      <c r="Z42" s="55">
        <v>38.781361699999998</v>
      </c>
      <c r="AA42" s="55">
        <v>41.372947449999998</v>
      </c>
      <c r="AB42" s="55">
        <v>46.98471095</v>
      </c>
      <c r="AC42" s="55">
        <v>48.14102295</v>
      </c>
      <c r="AD42" s="55">
        <v>49.928739649999997</v>
      </c>
      <c r="AE42" s="55">
        <v>57.1563357</v>
      </c>
      <c r="AF42" s="55">
        <v>61.97404865</v>
      </c>
      <c r="AG42" s="55">
        <v>70.253371250000001</v>
      </c>
      <c r="AH42" s="55">
        <v>81.68013040000001</v>
      </c>
      <c r="AI42" s="55">
        <v>91.780190900000008</v>
      </c>
      <c r="AJ42" s="55">
        <v>102.00384990000001</v>
      </c>
      <c r="AK42" s="55">
        <v>136.24856887000001</v>
      </c>
      <c r="AL42" s="55">
        <v>149.03411115</v>
      </c>
      <c r="AM42" s="55">
        <v>167.87748690000001</v>
      </c>
      <c r="AN42" s="55">
        <v>178.77870236999999</v>
      </c>
      <c r="AO42" s="55">
        <v>188.83600609000001</v>
      </c>
      <c r="AP42" s="55">
        <v>193.90136278</v>
      </c>
      <c r="AQ42" s="55">
        <v>203.0095982</v>
      </c>
      <c r="AR42" s="55">
        <v>203.66439869999999</v>
      </c>
      <c r="AS42" s="55">
        <v>229.87677465000002</v>
      </c>
      <c r="AT42" s="55">
        <v>241.89192030000001</v>
      </c>
      <c r="AU42" s="55">
        <v>264.87056307</v>
      </c>
      <c r="AV42" s="55">
        <v>268.81897292000002</v>
      </c>
      <c r="AW42" s="55">
        <v>261.5857231</v>
      </c>
      <c r="AX42" s="55">
        <v>234.48704524999999</v>
      </c>
      <c r="AY42" s="55">
        <v>232.34804174999999</v>
      </c>
      <c r="AZ42" s="55">
        <v>242.27134674999999</v>
      </c>
      <c r="BA42" s="55">
        <v>232.20046116999998</v>
      </c>
      <c r="BB42" s="55">
        <v>231.93243853999999</v>
      </c>
      <c r="BC42" s="55">
        <v>223.03445693</v>
      </c>
      <c r="BD42" s="55">
        <v>220.41218781000001</v>
      </c>
      <c r="BE42" s="55">
        <v>194.06578106000001</v>
      </c>
      <c r="BF42" s="55">
        <v>201.22264440000001</v>
      </c>
      <c r="BG42" s="55">
        <v>204.85905167999999</v>
      </c>
      <c r="BH42" s="55">
        <v>203.87626555</v>
      </c>
      <c r="BI42" s="55">
        <v>207.46694952999999</v>
      </c>
      <c r="BJ42" s="55">
        <v>206.0766352</v>
      </c>
      <c r="BK42" s="55">
        <v>212.01855833000002</v>
      </c>
      <c r="BL42" s="55">
        <v>217.04662028000001</v>
      </c>
      <c r="BM42" s="55">
        <v>225.41852518000002</v>
      </c>
      <c r="BN42" s="55">
        <v>221.20830930000002</v>
      </c>
      <c r="BO42" s="55">
        <v>216.10798111000003</v>
      </c>
      <c r="BP42" s="55">
        <v>245.77720484</v>
      </c>
      <c r="BQ42" s="56">
        <f t="shared" si="0"/>
        <v>0.13728888483252355</v>
      </c>
      <c r="BR42" s="57">
        <f t="shared" si="1"/>
        <v>2.1086043961046803E-2</v>
      </c>
      <c r="BS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9"/>
      <c r="DV42" s="49"/>
      <c r="DW42" s="49"/>
      <c r="DX42" s="49"/>
      <c r="DY42" s="49"/>
      <c r="DZ42" s="49"/>
    </row>
    <row r="43" spans="1:130" ht="15.75" customHeight="1">
      <c r="A43" s="52" t="s">
        <v>36</v>
      </c>
      <c r="B43" s="53" t="s">
        <v>37</v>
      </c>
      <c r="C43" s="54"/>
      <c r="D43" s="55" t="s">
        <v>188</v>
      </c>
      <c r="E43" s="55" t="s">
        <v>188</v>
      </c>
      <c r="F43" s="55" t="s">
        <v>188</v>
      </c>
      <c r="G43" s="55" t="s">
        <v>188</v>
      </c>
      <c r="H43" s="55" t="s">
        <v>188</v>
      </c>
      <c r="I43" s="55" t="s">
        <v>188</v>
      </c>
      <c r="J43" s="55" t="s">
        <v>188</v>
      </c>
      <c r="K43" s="55" t="s">
        <v>188</v>
      </c>
      <c r="L43" s="55">
        <v>4.8860419999999998</v>
      </c>
      <c r="M43" s="55">
        <v>6.4365730000000001</v>
      </c>
      <c r="N43" s="55">
        <v>8.4534049699999994</v>
      </c>
      <c r="O43" s="55">
        <v>9.0050570000000008</v>
      </c>
      <c r="P43" s="55">
        <v>10.4138378</v>
      </c>
      <c r="Q43" s="55">
        <v>13.941214</v>
      </c>
      <c r="R43" s="55">
        <v>16.646510450000001</v>
      </c>
      <c r="S43" s="55">
        <v>17.766472100000001</v>
      </c>
      <c r="T43" s="55">
        <v>20.282270950000001</v>
      </c>
      <c r="U43" s="55">
        <v>20.103987249999999</v>
      </c>
      <c r="V43" s="55">
        <v>19.117256699999999</v>
      </c>
      <c r="W43" s="55">
        <v>24.331254619999999</v>
      </c>
      <c r="X43" s="55">
        <v>25.439128929999999</v>
      </c>
      <c r="Y43" s="55">
        <v>27.721699009999998</v>
      </c>
      <c r="Z43" s="55">
        <v>30.4064017</v>
      </c>
      <c r="AA43" s="55">
        <v>31.591807249999999</v>
      </c>
      <c r="AB43" s="55">
        <v>33.794029700000003</v>
      </c>
      <c r="AC43" s="55">
        <v>35.686543649999997</v>
      </c>
      <c r="AD43" s="55">
        <v>36.997491150000002</v>
      </c>
      <c r="AE43" s="55">
        <v>40.4503804</v>
      </c>
      <c r="AF43" s="55">
        <v>40.84795055</v>
      </c>
      <c r="AG43" s="55">
        <v>43.655925549999999</v>
      </c>
      <c r="AH43" s="55">
        <v>50.1476471</v>
      </c>
      <c r="AI43" s="55">
        <v>53.177309600000001</v>
      </c>
      <c r="AJ43" s="55">
        <v>60.034721650000002</v>
      </c>
      <c r="AK43" s="55">
        <v>61.309846360000002</v>
      </c>
      <c r="AL43" s="55">
        <v>66.871356030000001</v>
      </c>
      <c r="AM43" s="55">
        <v>72.72966962000001</v>
      </c>
      <c r="AN43" s="55">
        <v>77.158933590000004</v>
      </c>
      <c r="AO43" s="55">
        <v>79.665456090000006</v>
      </c>
      <c r="AP43" s="55">
        <v>79.633924919999998</v>
      </c>
      <c r="AQ43" s="55">
        <v>76.442970950000003</v>
      </c>
      <c r="AR43" s="55">
        <v>85.795422090000002</v>
      </c>
      <c r="AS43" s="55">
        <v>91.299236379999996</v>
      </c>
      <c r="AT43" s="55">
        <v>98.219863230000001</v>
      </c>
      <c r="AU43" s="55">
        <v>103.86482513999999</v>
      </c>
      <c r="AV43" s="55">
        <v>105.8463615</v>
      </c>
      <c r="AW43" s="55">
        <v>112.34663805</v>
      </c>
      <c r="AX43" s="55">
        <v>109.74732055</v>
      </c>
      <c r="AY43" s="55">
        <v>115.74935866</v>
      </c>
      <c r="AZ43" s="55">
        <v>67.764169349999989</v>
      </c>
      <c r="BA43" s="55">
        <v>40.224309470000001</v>
      </c>
      <c r="BB43" s="55">
        <v>5.8578263600000007</v>
      </c>
      <c r="BC43" s="55">
        <v>4.8903929400000008</v>
      </c>
      <c r="BD43" s="55">
        <v>5.0968059800000001</v>
      </c>
      <c r="BE43" s="55">
        <v>5.6578654000000004</v>
      </c>
      <c r="BF43" s="55">
        <v>5.7480909800000006</v>
      </c>
      <c r="BG43" s="55">
        <v>5.8016489</v>
      </c>
      <c r="BH43" s="55">
        <v>5.6944456799999994</v>
      </c>
      <c r="BI43" s="55">
        <v>5.3396287500000001</v>
      </c>
      <c r="BJ43" s="55">
        <v>5.71363792</v>
      </c>
      <c r="BK43" s="55">
        <v>5.8801080999999993</v>
      </c>
      <c r="BL43" s="55">
        <v>4.6141680700000007</v>
      </c>
      <c r="BM43" s="55">
        <v>3.4238483</v>
      </c>
      <c r="BN43" s="55">
        <v>2.8069714000000001</v>
      </c>
      <c r="BO43" s="55">
        <v>1.9988261999999999</v>
      </c>
      <c r="BP43" s="55">
        <v>1.8842498000000001</v>
      </c>
      <c r="BQ43" s="56">
        <f t="shared" si="0"/>
        <v>-5.7321842189180731E-2</v>
      </c>
      <c r="BR43" s="57">
        <f t="shared" si="1"/>
        <v>-9.7095173325774123E-2</v>
      </c>
      <c r="BS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9"/>
      <c r="DV43" s="49"/>
      <c r="DW43" s="49"/>
      <c r="DX43" s="49"/>
      <c r="DY43" s="49"/>
      <c r="DZ43" s="49"/>
    </row>
    <row r="44" spans="1:130" ht="15.75" customHeight="1">
      <c r="A44" s="52" t="s">
        <v>86</v>
      </c>
      <c r="B44" s="53" t="s">
        <v>83</v>
      </c>
      <c r="C44" s="54"/>
      <c r="D44" s="55" t="s">
        <v>188</v>
      </c>
      <c r="E44" s="55" t="s">
        <v>188</v>
      </c>
      <c r="F44" s="55" t="s">
        <v>188</v>
      </c>
      <c r="G44" s="55" t="s">
        <v>188</v>
      </c>
      <c r="H44" s="55">
        <v>1.1122E-2</v>
      </c>
      <c r="I44" s="55">
        <v>-8.3430000000000004E-2</v>
      </c>
      <c r="J44" s="55">
        <v>-5.0346999999999996E-2</v>
      </c>
      <c r="K44" s="55">
        <v>-4.2963000000000001E-2</v>
      </c>
      <c r="L44" s="55">
        <v>-7.3366000000000001E-2</v>
      </c>
      <c r="M44" s="55">
        <v>-7.0822999999999997E-2</v>
      </c>
      <c r="N44" s="55">
        <v>-0.12945764000000001</v>
      </c>
      <c r="O44" s="55">
        <v>-4.1279999999999997E-2</v>
      </c>
      <c r="P44" s="55">
        <v>-6.2073099999999999E-2</v>
      </c>
      <c r="Q44" s="55">
        <v>-6.9614999999999996E-2</v>
      </c>
      <c r="R44" s="55">
        <v>-0.16508375</v>
      </c>
      <c r="S44" s="55">
        <v>-0.45199671000000002</v>
      </c>
      <c r="T44" s="55">
        <v>-0.56237705000000004</v>
      </c>
      <c r="U44" s="55">
        <v>-0.34407389999999999</v>
      </c>
      <c r="V44" s="55">
        <v>-0.48991030000000002</v>
      </c>
      <c r="W44" s="55">
        <v>-0.59413389999999999</v>
      </c>
      <c r="X44" s="55">
        <v>-0.77190230000000004</v>
      </c>
      <c r="Y44" s="55">
        <v>-0.82575741000000003</v>
      </c>
      <c r="Z44" s="55">
        <v>-0.67970114999999998</v>
      </c>
      <c r="AA44" s="55">
        <v>-0.68950423000000005</v>
      </c>
      <c r="AB44" s="55">
        <v>-0.59392132999999991</v>
      </c>
      <c r="AC44" s="55">
        <v>-0.77366966999999998</v>
      </c>
      <c r="AD44" s="55">
        <v>-0.78450565999999999</v>
      </c>
      <c r="AE44" s="55">
        <v>-0.93300857999999998</v>
      </c>
      <c r="AF44" s="55">
        <v>-0.88346159999999996</v>
      </c>
      <c r="AG44" s="55">
        <v>-0.88436964000000007</v>
      </c>
      <c r="AH44" s="55">
        <v>-1.43230985</v>
      </c>
      <c r="AI44" s="55">
        <v>-1.65767471</v>
      </c>
      <c r="AJ44" s="55">
        <v>-1.7977808899999999</v>
      </c>
      <c r="AK44" s="55">
        <v>-2.2222245699999998</v>
      </c>
      <c r="AL44" s="55">
        <v>-2.2418929799999998</v>
      </c>
      <c r="AM44" s="55">
        <v>-1.8966848200000002</v>
      </c>
      <c r="AN44" s="55">
        <v>-2.4814182100000002</v>
      </c>
      <c r="AO44" s="55">
        <v>-3.16887155</v>
      </c>
      <c r="AP44" s="55">
        <v>-3.3913685299999998</v>
      </c>
      <c r="AQ44" s="55">
        <v>-4.2116079000000006</v>
      </c>
      <c r="AR44" s="55">
        <v>-4.0627549199999997</v>
      </c>
      <c r="AS44" s="55">
        <v>-4.0648879200000003</v>
      </c>
      <c r="AT44" s="55">
        <v>-4.7651309099999999</v>
      </c>
      <c r="AU44" s="55">
        <v>-5.16757051</v>
      </c>
      <c r="AV44" s="55">
        <v>-6.7009930999999998</v>
      </c>
      <c r="AW44" s="55">
        <v>-6.9533487100000002</v>
      </c>
      <c r="AX44" s="55">
        <v>-5.0991773799999995</v>
      </c>
      <c r="AY44" s="55">
        <v>-5.4389121399999993</v>
      </c>
      <c r="AZ44" s="55">
        <v>-5.9454464099999997</v>
      </c>
      <c r="BA44" s="55">
        <v>-4.9201897099999998</v>
      </c>
      <c r="BB44" s="55">
        <v>-6.1406937199999998</v>
      </c>
      <c r="BC44" s="55">
        <v>-6.7198420800000003</v>
      </c>
      <c r="BD44" s="55">
        <v>-6.6254043899999999</v>
      </c>
      <c r="BE44" s="55">
        <v>-7.6776591999999999</v>
      </c>
      <c r="BF44" s="55">
        <v>-9.2236758400000003</v>
      </c>
      <c r="BG44" s="55">
        <v>-10.36843665</v>
      </c>
      <c r="BH44" s="55">
        <v>-11.616138509999999</v>
      </c>
      <c r="BI44" s="55">
        <v>-11.553444769999999</v>
      </c>
      <c r="BJ44" s="55">
        <v>-14.244904140000001</v>
      </c>
      <c r="BK44" s="55">
        <v>-20.327647129999999</v>
      </c>
      <c r="BL44" s="55">
        <v>-28.74161045</v>
      </c>
      <c r="BM44" s="55">
        <v>-24.416829120000003</v>
      </c>
      <c r="BN44" s="55">
        <v>-20.495869020000004</v>
      </c>
      <c r="BO44" s="55">
        <v>-24.585436010000002</v>
      </c>
      <c r="BP44" s="55">
        <v>-27.78901698</v>
      </c>
      <c r="BQ44" s="56">
        <f t="shared" si="0"/>
        <v>-0.13030401285935939</v>
      </c>
      <c r="BR44" s="57">
        <f t="shared" si="1"/>
        <v>-0.13317168207115021</v>
      </c>
      <c r="BS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9"/>
      <c r="DV44" s="49"/>
      <c r="DW44" s="49"/>
      <c r="DX44" s="49"/>
      <c r="DY44" s="49"/>
      <c r="DZ44" s="49"/>
    </row>
    <row r="45" spans="1:130" ht="16.5" customHeight="1">
      <c r="A45" s="42" t="s">
        <v>38</v>
      </c>
      <c r="B45" s="42" t="s">
        <v>4</v>
      </c>
      <c r="C45" s="43"/>
      <c r="D45" s="44">
        <v>0.29099999999999998</v>
      </c>
      <c r="E45" s="44">
        <v>1.1845020500000001</v>
      </c>
      <c r="F45" s="44">
        <v>4.9683745000000004</v>
      </c>
      <c r="G45" s="44">
        <v>12.3158306</v>
      </c>
      <c r="H45" s="44">
        <v>15.9650485</v>
      </c>
      <c r="I45" s="44">
        <v>17.2785853</v>
      </c>
      <c r="J45" s="44">
        <v>25.393330750000001</v>
      </c>
      <c r="K45" s="44">
        <v>23.10005765</v>
      </c>
      <c r="L45" s="44">
        <v>36.026866200000001</v>
      </c>
      <c r="M45" s="44">
        <v>44.166134</v>
      </c>
      <c r="N45" s="44">
        <v>51.375945600000001</v>
      </c>
      <c r="O45" s="44">
        <v>67.422898450000005</v>
      </c>
      <c r="P45" s="44">
        <v>84.525952649999994</v>
      </c>
      <c r="Q45" s="44">
        <v>131.8275261</v>
      </c>
      <c r="R45" s="44">
        <v>174.62375495000001</v>
      </c>
      <c r="S45" s="44">
        <v>197.02763005</v>
      </c>
      <c r="T45" s="44">
        <v>231.14254650000001</v>
      </c>
      <c r="U45" s="44">
        <v>243.19356784999999</v>
      </c>
      <c r="V45" s="44">
        <v>223.99717924999999</v>
      </c>
      <c r="W45" s="44">
        <v>260.89957774999999</v>
      </c>
      <c r="X45" s="44">
        <v>287.85262230000001</v>
      </c>
      <c r="Y45" s="44">
        <v>286.50742079999998</v>
      </c>
      <c r="Z45" s="44">
        <v>344.79505259999996</v>
      </c>
      <c r="AA45" s="44">
        <v>366.73170054999997</v>
      </c>
      <c r="AB45" s="44">
        <v>401.03014775000003</v>
      </c>
      <c r="AC45" s="44">
        <v>434.63955175000001</v>
      </c>
      <c r="AD45" s="44">
        <v>505.62212540000002</v>
      </c>
      <c r="AE45" s="44">
        <v>524.75949274999994</v>
      </c>
      <c r="AF45" s="44">
        <v>586.61127509999994</v>
      </c>
      <c r="AG45" s="44">
        <v>634.46307765000006</v>
      </c>
      <c r="AH45" s="44">
        <v>684.02189499999997</v>
      </c>
      <c r="AI45" s="44">
        <v>824.81570889999989</v>
      </c>
      <c r="AJ45" s="44">
        <v>1019.78134125</v>
      </c>
      <c r="AK45" s="44">
        <v>1126.09732545</v>
      </c>
      <c r="AL45" s="44">
        <v>1188.8557227000001</v>
      </c>
      <c r="AM45" s="44">
        <v>1196.4825022</v>
      </c>
      <c r="AN45" s="44">
        <v>1367.1721064500002</v>
      </c>
      <c r="AO45" s="44">
        <v>1434.3767005499999</v>
      </c>
      <c r="AP45" s="44">
        <v>1504.20204255</v>
      </c>
      <c r="AQ45" s="44">
        <v>1591.6944626</v>
      </c>
      <c r="AR45" s="44">
        <v>1623.1616505499999</v>
      </c>
      <c r="AS45" s="44">
        <v>1776.5533855999997</v>
      </c>
      <c r="AT45" s="44">
        <v>1736.86985875</v>
      </c>
      <c r="AU45" s="44">
        <v>1871.8196444499999</v>
      </c>
      <c r="AV45" s="44">
        <v>1961.3016425599999</v>
      </c>
      <c r="AW45" s="44">
        <v>2015.81180262</v>
      </c>
      <c r="AX45" s="44">
        <v>1972.5325845999998</v>
      </c>
      <c r="AY45" s="44">
        <v>2044.4751471700001</v>
      </c>
      <c r="AZ45" s="44">
        <v>149.60014972999997</v>
      </c>
      <c r="BA45" s="44">
        <v>152.51965135</v>
      </c>
      <c r="BB45" s="44">
        <v>152.46538080000002</v>
      </c>
      <c r="BC45" s="44">
        <v>198.34769055000001</v>
      </c>
      <c r="BD45" s="44">
        <v>168.47286933999999</v>
      </c>
      <c r="BE45" s="44">
        <v>150.98027340000002</v>
      </c>
      <c r="BF45" s="44">
        <v>145.37741000000003</v>
      </c>
      <c r="BG45" s="44">
        <v>166.131506</v>
      </c>
      <c r="BH45" s="44">
        <v>155.158447</v>
      </c>
      <c r="BI45" s="44">
        <v>139.40705500000001</v>
      </c>
      <c r="BJ45" s="44">
        <v>144.98027450000001</v>
      </c>
      <c r="BK45" s="44">
        <v>147.48118099999999</v>
      </c>
      <c r="BL45" s="44">
        <v>147.57013000000001</v>
      </c>
      <c r="BM45" s="44">
        <v>140.22814750000001</v>
      </c>
      <c r="BN45" s="44">
        <v>147.56778080000001</v>
      </c>
      <c r="BO45" s="44">
        <v>148.01724060000001</v>
      </c>
      <c r="BP45" s="44">
        <v>179.704759</v>
      </c>
      <c r="BQ45" s="50">
        <f t="shared" si="0"/>
        <v>0.21407991576894717</v>
      </c>
      <c r="BR45" s="51">
        <f t="shared" si="1"/>
        <v>2.5273655847832144E-2</v>
      </c>
      <c r="BS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9"/>
      <c r="DV45" s="49"/>
      <c r="DW45" s="49"/>
      <c r="DX45" s="49"/>
      <c r="DY45" s="49"/>
      <c r="DZ45" s="49"/>
    </row>
    <row r="46" spans="1:130" ht="15.75" hidden="1" customHeight="1" outlineLevel="1">
      <c r="A46" s="52" t="s">
        <v>39</v>
      </c>
      <c r="B46" s="2" t="s">
        <v>40</v>
      </c>
      <c r="C46" s="3"/>
      <c r="D46" s="55" t="s">
        <v>188</v>
      </c>
      <c r="E46" s="55" t="s">
        <v>188</v>
      </c>
      <c r="F46" s="55">
        <v>0.10624400000000001</v>
      </c>
      <c r="G46" s="55">
        <v>0.12107900000000001</v>
      </c>
      <c r="H46" s="55">
        <v>0.11366900000000001</v>
      </c>
      <c r="I46" s="55">
        <v>7.7470999999999998E-2</v>
      </c>
      <c r="J46" s="55">
        <v>0.109542</v>
      </c>
      <c r="K46" s="55">
        <v>0.108678</v>
      </c>
      <c r="L46" s="55">
        <v>0.14921799999999999</v>
      </c>
      <c r="M46" s="55">
        <v>0.129362</v>
      </c>
      <c r="N46" s="55">
        <v>0.10933560000000001</v>
      </c>
      <c r="O46" s="55">
        <v>0.14047100000000001</v>
      </c>
      <c r="P46" s="55">
        <v>7.4916999999999997E-2</v>
      </c>
      <c r="Q46" s="55">
        <v>0.18753500000000001</v>
      </c>
      <c r="R46" s="55">
        <v>9.5922999999999994E-2</v>
      </c>
      <c r="S46" s="55">
        <v>4.1284000000000001E-2</v>
      </c>
      <c r="T46" s="55">
        <v>4.7043000000000001E-2</v>
      </c>
      <c r="U46" s="55">
        <v>5.0778999999999998E-2</v>
      </c>
      <c r="V46" s="55">
        <v>6.1345200000000003E-2</v>
      </c>
      <c r="W46" s="55">
        <v>5.8632950000000003E-2</v>
      </c>
      <c r="X46" s="55">
        <v>6.4133599999999999E-2</v>
      </c>
      <c r="Y46" s="55">
        <v>8.3147899999999997E-2</v>
      </c>
      <c r="Z46" s="55">
        <v>0.117491</v>
      </c>
      <c r="AA46" s="55">
        <v>0.132353</v>
      </c>
      <c r="AB46" s="55">
        <v>0.11110100000000001</v>
      </c>
      <c r="AC46" s="55">
        <v>0.117815</v>
      </c>
      <c r="AD46" s="55">
        <v>0.125023</v>
      </c>
      <c r="AE46" s="55">
        <v>0.16101099999999999</v>
      </c>
      <c r="AF46" s="55">
        <v>1.9677E-2</v>
      </c>
      <c r="AG46" s="55">
        <v>0.1489415</v>
      </c>
      <c r="AH46" s="55">
        <v>0</v>
      </c>
      <c r="AI46" s="55">
        <v>0</v>
      </c>
      <c r="AJ46" s="55">
        <v>0</v>
      </c>
      <c r="AK46" s="55">
        <v>0</v>
      </c>
      <c r="AL46" s="55">
        <v>0</v>
      </c>
      <c r="AM46" s="55">
        <v>0</v>
      </c>
      <c r="AN46" s="55">
        <v>0</v>
      </c>
      <c r="AO46" s="55">
        <v>0</v>
      </c>
      <c r="AP46" s="55" t="s">
        <v>188</v>
      </c>
      <c r="AQ46" s="55" t="s">
        <v>188</v>
      </c>
      <c r="AR46" s="55" t="s">
        <v>188</v>
      </c>
      <c r="AS46" s="55" t="s">
        <v>188</v>
      </c>
      <c r="AT46" s="55" t="s">
        <v>188</v>
      </c>
      <c r="AU46" s="55" t="s">
        <v>188</v>
      </c>
      <c r="AV46" s="55" t="s">
        <v>188</v>
      </c>
      <c r="AW46" s="55" t="s">
        <v>188</v>
      </c>
      <c r="AX46" s="55" t="s">
        <v>188</v>
      </c>
      <c r="AY46" s="55" t="s">
        <v>188</v>
      </c>
      <c r="AZ46" s="55" t="s">
        <v>188</v>
      </c>
      <c r="BA46" s="55" t="s">
        <v>188</v>
      </c>
      <c r="BB46" s="55" t="s">
        <v>188</v>
      </c>
      <c r="BC46" s="55" t="s">
        <v>188</v>
      </c>
      <c r="BD46" s="55" t="s">
        <v>188</v>
      </c>
      <c r="BE46" s="55" t="s">
        <v>188</v>
      </c>
      <c r="BF46" s="55" t="s">
        <v>188</v>
      </c>
      <c r="BG46" s="55" t="s">
        <v>188</v>
      </c>
      <c r="BH46" s="55" t="s">
        <v>188</v>
      </c>
      <c r="BI46" s="55" t="s">
        <v>188</v>
      </c>
      <c r="BJ46" s="55" t="s">
        <v>188</v>
      </c>
      <c r="BK46" s="55" t="s">
        <v>188</v>
      </c>
      <c r="BL46" s="55" t="s">
        <v>188</v>
      </c>
      <c r="BM46" s="55" t="s">
        <v>188</v>
      </c>
      <c r="BN46" s="55" t="s">
        <v>188</v>
      </c>
      <c r="BO46" s="55" t="s">
        <v>188</v>
      </c>
      <c r="BP46" s="55" t="s">
        <v>188</v>
      </c>
      <c r="BQ46" s="80" t="str">
        <f t="shared" si="0"/>
        <v>–</v>
      </c>
      <c r="BR46" s="81" t="str">
        <f t="shared" si="1"/>
        <v>–</v>
      </c>
      <c r="BS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9"/>
      <c r="DV46" s="49"/>
      <c r="DW46" s="49"/>
      <c r="DX46" s="49"/>
      <c r="DY46" s="49"/>
      <c r="DZ46" s="49"/>
    </row>
    <row r="47" spans="1:130" ht="15.75" hidden="1" customHeight="1" outlineLevel="1">
      <c r="A47" s="52" t="s">
        <v>41</v>
      </c>
      <c r="B47" s="2" t="s">
        <v>42</v>
      </c>
      <c r="C47" s="3"/>
      <c r="D47" s="55">
        <v>0.2</v>
      </c>
      <c r="E47" s="55">
        <v>0.363539</v>
      </c>
      <c r="F47" s="55">
        <v>1.3529640000000001</v>
      </c>
      <c r="G47" s="55">
        <v>5.7393280000000004</v>
      </c>
      <c r="H47" s="55">
        <v>10.127865</v>
      </c>
      <c r="I47" s="55">
        <v>10.056495999999999</v>
      </c>
      <c r="J47" s="55">
        <v>14.978275999999999</v>
      </c>
      <c r="K47" s="55">
        <v>11.192599</v>
      </c>
      <c r="L47" s="55">
        <v>17.746946000000001</v>
      </c>
      <c r="M47" s="55">
        <v>21.106870000000001</v>
      </c>
      <c r="N47" s="55">
        <v>17.762025999999999</v>
      </c>
      <c r="O47" s="55">
        <v>27.256703000000002</v>
      </c>
      <c r="P47" s="55">
        <v>36.186821000000002</v>
      </c>
      <c r="Q47" s="55">
        <v>71.087176999999997</v>
      </c>
      <c r="R47" s="55">
        <v>75.443090999999995</v>
      </c>
      <c r="S47" s="55">
        <v>81.163791000000003</v>
      </c>
      <c r="T47" s="55">
        <v>86.389238000000006</v>
      </c>
      <c r="U47" s="55">
        <v>81.220804999999999</v>
      </c>
      <c r="V47" s="55">
        <v>56.405230000000003</v>
      </c>
      <c r="W47" s="55">
        <v>70.744538000000006</v>
      </c>
      <c r="X47" s="55">
        <v>72.181020000000004</v>
      </c>
      <c r="Y47" s="55">
        <v>52.781734999999998</v>
      </c>
      <c r="Z47" s="55">
        <v>70.103534999999994</v>
      </c>
      <c r="AA47" s="55">
        <v>61.801560000000002</v>
      </c>
      <c r="AB47" s="55">
        <v>56.611209000000002</v>
      </c>
      <c r="AC47" s="55">
        <v>67.964704999999995</v>
      </c>
      <c r="AD47" s="55">
        <v>92.185051000000001</v>
      </c>
      <c r="AE47" s="55">
        <v>73.313607000000005</v>
      </c>
      <c r="AF47" s="55">
        <v>91.707040000000006</v>
      </c>
      <c r="AG47" s="55">
        <v>107.661117</v>
      </c>
      <c r="AH47" s="55">
        <v>89.857506000000001</v>
      </c>
      <c r="AI47" s="55">
        <v>107.96426200000001</v>
      </c>
      <c r="AJ47" s="55">
        <v>139.11445080000001</v>
      </c>
      <c r="AK47" s="55">
        <v>132.6081988</v>
      </c>
      <c r="AL47" s="55">
        <v>138.7910559</v>
      </c>
      <c r="AM47" s="55">
        <v>145.63229440000001</v>
      </c>
      <c r="AN47" s="55">
        <v>137.35797825</v>
      </c>
      <c r="AO47" s="55">
        <v>131.39049499999999</v>
      </c>
      <c r="AP47" s="55">
        <v>125.71561025</v>
      </c>
      <c r="AQ47" s="55">
        <v>114.35817249999999</v>
      </c>
      <c r="AR47" s="55">
        <v>92.718047999999996</v>
      </c>
      <c r="AS47" s="55">
        <v>81.449431200000006</v>
      </c>
      <c r="AT47" s="55">
        <v>81.039567000000005</v>
      </c>
      <c r="AU47" s="55">
        <v>80.788346000000004</v>
      </c>
      <c r="AV47" s="55">
        <v>89.402423350000007</v>
      </c>
      <c r="AW47" s="55">
        <v>77.438059999999993</v>
      </c>
      <c r="AX47" s="55">
        <v>83.893351599999988</v>
      </c>
      <c r="AY47" s="55">
        <v>94.026731689999991</v>
      </c>
      <c r="AZ47" s="55" t="s">
        <v>188</v>
      </c>
      <c r="BA47" s="55" t="s">
        <v>188</v>
      </c>
      <c r="BB47" s="55" t="s">
        <v>188</v>
      </c>
      <c r="BC47" s="55">
        <v>52.235783550000001</v>
      </c>
      <c r="BD47" s="55">
        <v>6.5475263400000001</v>
      </c>
      <c r="BE47" s="55">
        <v>-9.8427000000000001E-2</v>
      </c>
      <c r="BF47" s="55">
        <v>-1.5331870000000001</v>
      </c>
      <c r="BG47" s="55">
        <v>-0.542902</v>
      </c>
      <c r="BH47" s="55">
        <v>-0.93258099999999999</v>
      </c>
      <c r="BI47" s="55">
        <v>1.7372289999999999</v>
      </c>
      <c r="BJ47" s="55" t="s">
        <v>188</v>
      </c>
      <c r="BK47" s="55" t="s">
        <v>188</v>
      </c>
      <c r="BL47" s="55" t="s">
        <v>188</v>
      </c>
      <c r="BM47" s="55" t="s">
        <v>188</v>
      </c>
      <c r="BN47" s="55" t="s">
        <v>188</v>
      </c>
      <c r="BO47" s="55" t="s">
        <v>188</v>
      </c>
      <c r="BP47" s="55" t="s">
        <v>188</v>
      </c>
      <c r="BQ47" s="80" t="str">
        <f t="shared" si="0"/>
        <v>–</v>
      </c>
      <c r="BR47" s="81" t="str">
        <f t="shared" si="1"/>
        <v>–</v>
      </c>
      <c r="BS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9"/>
      <c r="DV47" s="49"/>
      <c r="DW47" s="49"/>
      <c r="DX47" s="49"/>
      <c r="DY47" s="49"/>
      <c r="DZ47" s="49"/>
    </row>
    <row r="48" spans="1:130" ht="15.75" hidden="1" customHeight="1" outlineLevel="1">
      <c r="A48" s="52" t="s">
        <v>43</v>
      </c>
      <c r="B48" s="2" t="s">
        <v>44</v>
      </c>
      <c r="C48" s="3"/>
      <c r="D48" s="55">
        <v>1.0999999999999999E-2</v>
      </c>
      <c r="E48" s="55">
        <v>0.25739400000000001</v>
      </c>
      <c r="F48" s="55">
        <v>2.2900019999999999</v>
      </c>
      <c r="G48" s="55">
        <v>5.0158269999999998</v>
      </c>
      <c r="H48" s="55">
        <v>4.1462279999999998</v>
      </c>
      <c r="I48" s="55">
        <v>5.7304320000000004</v>
      </c>
      <c r="J48" s="55">
        <v>8.0768190000000004</v>
      </c>
      <c r="K48" s="55">
        <v>9.3185769999999994</v>
      </c>
      <c r="L48" s="55">
        <v>13.952279000000001</v>
      </c>
      <c r="M48" s="55">
        <v>18.366236000000001</v>
      </c>
      <c r="N48" s="55">
        <v>27.925628</v>
      </c>
      <c r="O48" s="55">
        <v>33.278452000000001</v>
      </c>
      <c r="P48" s="55">
        <v>40.931973999999997</v>
      </c>
      <c r="Q48" s="55">
        <v>49.735832000000002</v>
      </c>
      <c r="R48" s="55">
        <v>85.715757999999994</v>
      </c>
      <c r="S48" s="55">
        <v>93.678607</v>
      </c>
      <c r="T48" s="55">
        <v>119.47229900000001</v>
      </c>
      <c r="U48" s="55">
        <v>133.38717199999999</v>
      </c>
      <c r="V48" s="55">
        <v>137.29492400000001</v>
      </c>
      <c r="W48" s="55">
        <v>156.98315700000001</v>
      </c>
      <c r="X48" s="55">
        <v>178.31437299999999</v>
      </c>
      <c r="Y48" s="55">
        <v>194.934686</v>
      </c>
      <c r="Z48" s="55">
        <v>227.34068099999999</v>
      </c>
      <c r="AA48" s="55">
        <v>253.63033799999999</v>
      </c>
      <c r="AB48" s="55">
        <v>287.57199100000003</v>
      </c>
      <c r="AC48" s="55">
        <v>303.68595699999997</v>
      </c>
      <c r="AD48" s="55">
        <v>341.62711100000001</v>
      </c>
      <c r="AE48" s="55">
        <v>376.43144999999998</v>
      </c>
      <c r="AF48" s="55">
        <v>412.58887129999999</v>
      </c>
      <c r="AG48" s="55">
        <v>440.95702499999999</v>
      </c>
      <c r="AH48" s="55">
        <v>503.70120710000003</v>
      </c>
      <c r="AI48" s="55">
        <v>595.26504999999997</v>
      </c>
      <c r="AJ48" s="55">
        <v>757.47772999999995</v>
      </c>
      <c r="AK48" s="55">
        <v>852.09303735000003</v>
      </c>
      <c r="AL48" s="55">
        <v>898.27927699999998</v>
      </c>
      <c r="AM48" s="55">
        <v>909.79466749999995</v>
      </c>
      <c r="AN48" s="55">
        <v>1067.225306</v>
      </c>
      <c r="AO48" s="55">
        <v>1130.424162</v>
      </c>
      <c r="AP48" s="55">
        <v>1217.74164</v>
      </c>
      <c r="AQ48" s="55">
        <v>1282.8399059999999</v>
      </c>
      <c r="AR48" s="55">
        <v>1345.3101569999999</v>
      </c>
      <c r="AS48" s="55">
        <v>1442.0983885999999</v>
      </c>
      <c r="AT48" s="55">
        <v>1461.71577155</v>
      </c>
      <c r="AU48" s="55">
        <v>1610.6445523499999</v>
      </c>
      <c r="AV48" s="55">
        <v>1682.3141225500001</v>
      </c>
      <c r="AW48" s="55">
        <v>1738.1535839999999</v>
      </c>
      <c r="AX48" s="55">
        <v>1699.1172297999999</v>
      </c>
      <c r="AY48" s="55">
        <v>1760.035517</v>
      </c>
      <c r="AZ48" s="55" t="s">
        <v>188</v>
      </c>
      <c r="BA48" s="55" t="s">
        <v>188</v>
      </c>
      <c r="BB48" s="55" t="s">
        <v>188</v>
      </c>
      <c r="BC48" s="55">
        <v>0.80132400000000004</v>
      </c>
      <c r="BD48" s="55">
        <v>0</v>
      </c>
      <c r="BE48" s="55">
        <v>0</v>
      </c>
      <c r="BF48" s="55">
        <v>0</v>
      </c>
      <c r="BG48" s="55" t="s">
        <v>188</v>
      </c>
      <c r="BH48" s="55" t="s">
        <v>188</v>
      </c>
      <c r="BI48" s="55" t="s">
        <v>188</v>
      </c>
      <c r="BJ48" s="55" t="s">
        <v>188</v>
      </c>
      <c r="BK48" s="55" t="s">
        <v>188</v>
      </c>
      <c r="BL48" s="55" t="s">
        <v>188</v>
      </c>
      <c r="BM48" s="55" t="s">
        <v>188</v>
      </c>
      <c r="BN48" s="55" t="s">
        <v>188</v>
      </c>
      <c r="BO48" s="55" t="s">
        <v>188</v>
      </c>
      <c r="BP48" s="55" t="s">
        <v>188</v>
      </c>
      <c r="BQ48" s="80" t="str">
        <f t="shared" si="0"/>
        <v>–</v>
      </c>
      <c r="BR48" s="81" t="str">
        <f t="shared" si="1"/>
        <v>–</v>
      </c>
      <c r="BS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9"/>
      <c r="DV48" s="49"/>
      <c r="DW48" s="49"/>
      <c r="DX48" s="49"/>
      <c r="DY48" s="49"/>
      <c r="DZ48" s="49"/>
    </row>
    <row r="49" spans="1:130" ht="15.75" hidden="1" customHeight="1" outlineLevel="1">
      <c r="A49" s="52" t="s">
        <v>91</v>
      </c>
      <c r="B49" s="2" t="s">
        <v>90</v>
      </c>
      <c r="C49" s="3"/>
      <c r="D49" s="55">
        <v>0.08</v>
      </c>
      <c r="E49" s="55">
        <v>0.56356899999999999</v>
      </c>
      <c r="F49" s="55">
        <v>1.2191639999999999</v>
      </c>
      <c r="G49" s="55">
        <v>1.439597</v>
      </c>
      <c r="H49" s="55">
        <v>1.5772870000000001</v>
      </c>
      <c r="I49" s="55">
        <v>1.4141859999999999</v>
      </c>
      <c r="J49" s="55">
        <v>2.228694</v>
      </c>
      <c r="K49" s="55">
        <v>2.4802040000000001</v>
      </c>
      <c r="L49" s="55">
        <v>4.1784230000000004</v>
      </c>
      <c r="M49" s="55">
        <v>4.5636659999999996</v>
      </c>
      <c r="N49" s="55">
        <v>5.5789559999999998</v>
      </c>
      <c r="O49" s="55">
        <v>6.7472729999999999</v>
      </c>
      <c r="P49" s="55">
        <v>7.3322409999999998</v>
      </c>
      <c r="Q49" s="55">
        <v>10.816981999999999</v>
      </c>
      <c r="R49" s="55">
        <v>13.368982949999999</v>
      </c>
      <c r="S49" s="55">
        <v>18.578948050000001</v>
      </c>
      <c r="T49" s="55">
        <v>21.651467</v>
      </c>
      <c r="U49" s="55">
        <v>24.542862</v>
      </c>
      <c r="V49" s="55">
        <v>26.235680049999999</v>
      </c>
      <c r="W49" s="55">
        <v>29.648249</v>
      </c>
      <c r="X49" s="55">
        <v>33.565095700000001</v>
      </c>
      <c r="Y49" s="55">
        <v>34.617122899999998</v>
      </c>
      <c r="Z49" s="55">
        <v>42.904345599999999</v>
      </c>
      <c r="AA49" s="55">
        <v>47.041449550000003</v>
      </c>
      <c r="AB49" s="55">
        <v>51.554846750000003</v>
      </c>
      <c r="AC49" s="55">
        <v>57.615074749999998</v>
      </c>
      <c r="AD49" s="55">
        <v>64.684940400000002</v>
      </c>
      <c r="AE49" s="55">
        <v>67.947424749999996</v>
      </c>
      <c r="AF49" s="55">
        <v>75.169686799999994</v>
      </c>
      <c r="AG49" s="55">
        <v>77.695994150000004</v>
      </c>
      <c r="AH49" s="55">
        <v>81.463181900000009</v>
      </c>
      <c r="AI49" s="55">
        <v>112.58639690000001</v>
      </c>
      <c r="AJ49" s="55">
        <v>112.68916045</v>
      </c>
      <c r="AK49" s="55">
        <v>131.1460893</v>
      </c>
      <c r="AL49" s="55">
        <v>141.88538980000001</v>
      </c>
      <c r="AM49" s="55">
        <v>130.05554029999999</v>
      </c>
      <c r="AN49" s="55">
        <v>151.08882219999998</v>
      </c>
      <c r="AO49" s="55">
        <v>161.06204355</v>
      </c>
      <c r="AP49" s="55">
        <v>150.2447923</v>
      </c>
      <c r="AQ49" s="55">
        <v>183.4963841</v>
      </c>
      <c r="AR49" s="55">
        <v>173.63344555</v>
      </c>
      <c r="AS49" s="55">
        <v>241.5055658</v>
      </c>
      <c r="AT49" s="55">
        <v>182.61452019999999</v>
      </c>
      <c r="AU49" s="55">
        <v>166.88674609999998</v>
      </c>
      <c r="AV49" s="55">
        <v>177.58509666</v>
      </c>
      <c r="AW49" s="55">
        <v>187.89115862</v>
      </c>
      <c r="AX49" s="55">
        <v>176.67200319999998</v>
      </c>
      <c r="AY49" s="55">
        <v>177.56289848</v>
      </c>
      <c r="AZ49" s="55">
        <v>136.15014972999998</v>
      </c>
      <c r="BA49" s="55">
        <v>139.11965135</v>
      </c>
      <c r="BB49" s="55">
        <v>140.21538080000002</v>
      </c>
      <c r="BC49" s="55">
        <v>132.06058300000001</v>
      </c>
      <c r="BD49" s="55">
        <v>148.675343</v>
      </c>
      <c r="BE49" s="55">
        <v>137.8287004</v>
      </c>
      <c r="BF49" s="55">
        <v>133.86059700000001</v>
      </c>
      <c r="BG49" s="55">
        <v>154.424408</v>
      </c>
      <c r="BH49" s="55">
        <v>143.84102799999999</v>
      </c>
      <c r="BI49" s="55">
        <v>124.419826</v>
      </c>
      <c r="BJ49" s="55">
        <v>131.73027450000001</v>
      </c>
      <c r="BK49" s="55">
        <v>134.73118099999999</v>
      </c>
      <c r="BL49" s="55">
        <v>135.32013000000001</v>
      </c>
      <c r="BM49" s="55">
        <v>127.22814750000001</v>
      </c>
      <c r="BN49" s="55">
        <v>135.06778080000001</v>
      </c>
      <c r="BO49" s="55">
        <v>135.26724060000001</v>
      </c>
      <c r="BP49" s="55">
        <v>164.75826900000001</v>
      </c>
      <c r="BQ49" s="56">
        <f>IF(BP49="–","–",(BP49-BO49)/ABS(BO49))</f>
        <v>0.21802047760557336</v>
      </c>
      <c r="BR49" s="56">
        <f t="shared" si="1"/>
        <v>2.5729359127615418E-2</v>
      </c>
      <c r="BS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9"/>
      <c r="DV49" s="49"/>
      <c r="DW49" s="49"/>
      <c r="DX49" s="49"/>
      <c r="DY49" s="49"/>
      <c r="DZ49" s="49"/>
    </row>
    <row r="50" spans="1:130" ht="15.75" hidden="1" customHeight="1" outlineLevel="1">
      <c r="A50" s="52" t="s">
        <v>45</v>
      </c>
      <c r="B50" s="2" t="s">
        <v>46</v>
      </c>
      <c r="C50" s="3"/>
      <c r="D50" s="55" t="s">
        <v>188</v>
      </c>
      <c r="E50" s="55" t="s">
        <v>188</v>
      </c>
      <c r="F50" s="55" t="s">
        <v>188</v>
      </c>
      <c r="G50" s="55" t="s">
        <v>188</v>
      </c>
      <c r="H50" s="55" t="s">
        <v>188</v>
      </c>
      <c r="I50" s="55" t="s">
        <v>188</v>
      </c>
      <c r="J50" s="55" t="s">
        <v>188</v>
      </c>
      <c r="K50" s="55" t="s">
        <v>188</v>
      </c>
      <c r="L50" s="55" t="s">
        <v>188</v>
      </c>
      <c r="M50" s="55" t="s">
        <v>188</v>
      </c>
      <c r="N50" s="55" t="s">
        <v>188</v>
      </c>
      <c r="O50" s="55" t="s">
        <v>188</v>
      </c>
      <c r="P50" s="55" t="s">
        <v>188</v>
      </c>
      <c r="Q50" s="55" t="s">
        <v>188</v>
      </c>
      <c r="R50" s="55" t="s">
        <v>188</v>
      </c>
      <c r="S50" s="55">
        <v>3.5649999999999999</v>
      </c>
      <c r="T50" s="55">
        <v>3.5825</v>
      </c>
      <c r="U50" s="55">
        <v>3.9919500000000001</v>
      </c>
      <c r="V50" s="55">
        <v>4</v>
      </c>
      <c r="W50" s="55">
        <v>3.4649999999999999</v>
      </c>
      <c r="X50" s="55">
        <v>3.7280000000000002</v>
      </c>
      <c r="Y50" s="55">
        <v>4.0907289999999996</v>
      </c>
      <c r="Z50" s="55">
        <v>4.3289999999999997</v>
      </c>
      <c r="AA50" s="55">
        <v>4.1260000000000003</v>
      </c>
      <c r="AB50" s="55">
        <v>5.181</v>
      </c>
      <c r="AC50" s="55">
        <v>5.2560000000000002</v>
      </c>
      <c r="AD50" s="55">
        <v>7</v>
      </c>
      <c r="AE50" s="55">
        <v>6.9059999999999997</v>
      </c>
      <c r="AF50" s="55">
        <v>7.1260000000000003</v>
      </c>
      <c r="AG50" s="55">
        <v>8</v>
      </c>
      <c r="AH50" s="55">
        <v>9</v>
      </c>
      <c r="AI50" s="55">
        <v>9</v>
      </c>
      <c r="AJ50" s="55">
        <v>10.5</v>
      </c>
      <c r="AK50" s="55">
        <v>10.25</v>
      </c>
      <c r="AL50" s="55">
        <v>9.9</v>
      </c>
      <c r="AM50" s="55">
        <v>11</v>
      </c>
      <c r="AN50" s="55">
        <v>11.5</v>
      </c>
      <c r="AO50" s="55">
        <v>11.5</v>
      </c>
      <c r="AP50" s="55">
        <v>10.5</v>
      </c>
      <c r="AQ50" s="55">
        <v>11</v>
      </c>
      <c r="AR50" s="55">
        <v>11.5</v>
      </c>
      <c r="AS50" s="55">
        <v>11.5</v>
      </c>
      <c r="AT50" s="55">
        <v>11.5</v>
      </c>
      <c r="AU50" s="55">
        <v>13.5</v>
      </c>
      <c r="AV50" s="55">
        <v>12</v>
      </c>
      <c r="AW50" s="55">
        <v>12.329000000000001</v>
      </c>
      <c r="AX50" s="55">
        <v>12.85</v>
      </c>
      <c r="AY50" s="55">
        <v>12.85</v>
      </c>
      <c r="AZ50" s="55">
        <v>13.45</v>
      </c>
      <c r="BA50" s="55">
        <v>13.4</v>
      </c>
      <c r="BB50" s="55">
        <v>12.25</v>
      </c>
      <c r="BC50" s="55">
        <v>13.25</v>
      </c>
      <c r="BD50" s="55">
        <v>13.25</v>
      </c>
      <c r="BE50" s="55">
        <v>13.25</v>
      </c>
      <c r="BF50" s="55">
        <v>13.05</v>
      </c>
      <c r="BG50" s="55">
        <v>12.25</v>
      </c>
      <c r="BH50" s="55">
        <v>12.25</v>
      </c>
      <c r="BI50" s="55">
        <v>13.25</v>
      </c>
      <c r="BJ50" s="55">
        <v>13.25</v>
      </c>
      <c r="BK50" s="55">
        <v>12.75</v>
      </c>
      <c r="BL50" s="55">
        <v>12.25</v>
      </c>
      <c r="BM50" s="55">
        <v>13</v>
      </c>
      <c r="BN50" s="55">
        <v>12.5</v>
      </c>
      <c r="BO50" s="55">
        <v>12.75</v>
      </c>
      <c r="BP50" s="55">
        <v>14.946490000000001</v>
      </c>
      <c r="BQ50" s="56">
        <f t="shared" si="0"/>
        <v>0.17227372549019612</v>
      </c>
      <c r="BR50" s="56">
        <f t="shared" si="1"/>
        <v>1.5841511256234973E-2</v>
      </c>
      <c r="BS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9"/>
      <c r="DV50" s="49"/>
      <c r="DW50" s="49"/>
      <c r="DX50" s="49"/>
      <c r="DY50" s="49"/>
      <c r="DZ50" s="49"/>
    </row>
    <row r="51" spans="1:130" ht="16.5" customHeight="1" collapsed="1">
      <c r="A51" s="42" t="s">
        <v>7</v>
      </c>
      <c r="B51" s="42" t="s">
        <v>5</v>
      </c>
      <c r="C51" s="43"/>
      <c r="D51" s="44">
        <v>3.9563977700000001</v>
      </c>
      <c r="E51" s="44">
        <v>4.6517291900000002</v>
      </c>
      <c r="F51" s="44">
        <v>5.6614102299999995</v>
      </c>
      <c r="G51" s="44">
        <v>7.3516579999999996</v>
      </c>
      <c r="H51" s="44">
        <v>8.8713135300000001</v>
      </c>
      <c r="I51" s="44">
        <v>10.91646639</v>
      </c>
      <c r="J51" s="44">
        <v>12.287564639999999</v>
      </c>
      <c r="K51" s="44">
        <v>14.75311997</v>
      </c>
      <c r="L51" s="44">
        <v>11.15714468</v>
      </c>
      <c r="M51" s="44">
        <v>12.658901970000001</v>
      </c>
      <c r="N51" s="44">
        <v>14.430647519999999</v>
      </c>
      <c r="O51" s="44">
        <v>16.938823530000001</v>
      </c>
      <c r="P51" s="44">
        <v>19.177260779999997</v>
      </c>
      <c r="Q51" s="44">
        <v>22.756078859999999</v>
      </c>
      <c r="R51" s="44">
        <v>25.853903259999999</v>
      </c>
      <c r="S51" s="44">
        <v>29.616278739999998</v>
      </c>
      <c r="T51" s="44">
        <v>29.615020609999998</v>
      </c>
      <c r="U51" s="44">
        <v>31.762120899999999</v>
      </c>
      <c r="V51" s="44">
        <v>36.830595670000001</v>
      </c>
      <c r="W51" s="44">
        <v>42.130478480000001</v>
      </c>
      <c r="X51" s="44">
        <v>45.952168129999997</v>
      </c>
      <c r="Y51" s="44">
        <v>49.447494710000001</v>
      </c>
      <c r="Z51" s="44">
        <v>54.414899810000001</v>
      </c>
      <c r="AA51" s="44">
        <v>59.247512660000005</v>
      </c>
      <c r="AB51" s="44">
        <v>65.501486400000005</v>
      </c>
      <c r="AC51" s="44">
        <v>70.178816900000001</v>
      </c>
      <c r="AD51" s="44">
        <v>75.035473679999996</v>
      </c>
      <c r="AE51" s="44">
        <v>81.985294920000015</v>
      </c>
      <c r="AF51" s="44">
        <v>87.859618040000015</v>
      </c>
      <c r="AG51" s="44">
        <v>97.226471480000001</v>
      </c>
      <c r="AH51" s="44">
        <v>108.45167214000001</v>
      </c>
      <c r="AI51" s="44">
        <v>139.95781733999999</v>
      </c>
      <c r="AJ51" s="44">
        <v>156.33847369999998</v>
      </c>
      <c r="AK51" s="44">
        <v>160.81293126999998</v>
      </c>
      <c r="AL51" s="44">
        <v>160.10004356000002</v>
      </c>
      <c r="AM51" s="44">
        <v>39.145544709999996</v>
      </c>
      <c r="AN51" s="44">
        <v>42.103478699999997</v>
      </c>
      <c r="AO51" s="44">
        <v>50.109646040000001</v>
      </c>
      <c r="AP51" s="44">
        <v>58.059916349999995</v>
      </c>
      <c r="AQ51" s="44">
        <v>62.647970460000003</v>
      </c>
      <c r="AR51" s="44">
        <v>64.898314939999992</v>
      </c>
      <c r="AS51" s="44">
        <v>65.489147450000004</v>
      </c>
      <c r="AT51" s="44">
        <v>64.838050440000004</v>
      </c>
      <c r="AU51" s="44">
        <v>55.533187820000002</v>
      </c>
      <c r="AV51" s="44">
        <v>162.41556170999999</v>
      </c>
      <c r="AW51" s="44">
        <v>131.10400841000001</v>
      </c>
      <c r="AX51" s="44">
        <v>137.54969233</v>
      </c>
      <c r="AY51" s="44">
        <v>162.47639327000002</v>
      </c>
      <c r="AZ51" s="44">
        <v>176.78466249000002</v>
      </c>
      <c r="BA51" s="44">
        <v>207.50304319</v>
      </c>
      <c r="BB51" s="44">
        <v>161.86786040999999</v>
      </c>
      <c r="BC51" s="44">
        <v>167.12932248999999</v>
      </c>
      <c r="BD51" s="44">
        <v>151.01015418</v>
      </c>
      <c r="BE51" s="44">
        <v>163.97429311000002</v>
      </c>
      <c r="BF51" s="44">
        <v>177.70454791</v>
      </c>
      <c r="BG51" s="44">
        <v>178.10935576999998</v>
      </c>
      <c r="BH51" s="44">
        <v>191.97200122999999</v>
      </c>
      <c r="BI51" s="44">
        <v>198.488809</v>
      </c>
      <c r="BJ51" s="44">
        <v>188.01477098000001</v>
      </c>
      <c r="BK51" s="44">
        <v>185.89099147000002</v>
      </c>
      <c r="BL51" s="44">
        <v>194.38800230999999</v>
      </c>
      <c r="BM51" s="44">
        <v>213.31717069000001</v>
      </c>
      <c r="BN51" s="44">
        <v>194.18665892999999</v>
      </c>
      <c r="BO51" s="44">
        <v>197.8855638</v>
      </c>
      <c r="BP51" s="44">
        <v>195.78990952999999</v>
      </c>
      <c r="BQ51" s="50">
        <f t="shared" si="0"/>
        <v>-1.0590233212353266E-2</v>
      </c>
      <c r="BR51" s="51">
        <f t="shared" si="1"/>
        <v>1.1185694130706027E-2</v>
      </c>
      <c r="BS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9"/>
      <c r="DV51" s="49"/>
      <c r="DW51" s="49"/>
      <c r="DX51" s="49"/>
      <c r="DY51" s="49"/>
      <c r="DZ51" s="49"/>
    </row>
    <row r="52" spans="1:130" ht="15.75" hidden="1" customHeight="1" outlineLevel="1">
      <c r="A52" s="52" t="s">
        <v>47</v>
      </c>
      <c r="B52" s="53" t="s">
        <v>48</v>
      </c>
      <c r="C52" s="54"/>
      <c r="D52" s="55">
        <v>3.671951</v>
      </c>
      <c r="E52" s="55">
        <v>3.641324</v>
      </c>
      <c r="F52" s="55">
        <v>4.2966839999999999</v>
      </c>
      <c r="G52" s="55">
        <v>5.5972569999999999</v>
      </c>
      <c r="H52" s="55">
        <v>6.5784109999999991</v>
      </c>
      <c r="I52" s="55">
        <v>7.8737930000000009</v>
      </c>
      <c r="J52" s="55">
        <v>8.8532419999999998</v>
      </c>
      <c r="K52" s="55">
        <v>10.549522</v>
      </c>
      <c r="L52" s="55">
        <v>10.970170999999999</v>
      </c>
      <c r="M52" s="55">
        <v>12.287244000000001</v>
      </c>
      <c r="N52" s="55">
        <v>14.171072000000002</v>
      </c>
      <c r="O52" s="55">
        <v>16.572457999999997</v>
      </c>
      <c r="P52" s="55">
        <v>18.723447999999998</v>
      </c>
      <c r="Q52" s="55">
        <v>22.251103000000001</v>
      </c>
      <c r="R52" s="55">
        <v>25.312777410000002</v>
      </c>
      <c r="S52" s="55">
        <v>28.65982472</v>
      </c>
      <c r="T52" s="55">
        <v>28.768329999999999</v>
      </c>
      <c r="U52" s="55">
        <v>30.813381999999997</v>
      </c>
      <c r="V52" s="55">
        <v>31.64469905</v>
      </c>
      <c r="W52" s="55">
        <v>34.118655649999994</v>
      </c>
      <c r="X52" s="55">
        <v>37.213095200000005</v>
      </c>
      <c r="Y52" s="55">
        <v>40.31477435</v>
      </c>
      <c r="Z52" s="55">
        <v>45.319484959999997</v>
      </c>
      <c r="AA52" s="55">
        <v>49.738900300000005</v>
      </c>
      <c r="AB52" s="55">
        <v>53.251008800000001</v>
      </c>
      <c r="AC52" s="55">
        <v>55.911042699999996</v>
      </c>
      <c r="AD52" s="55">
        <v>59.503951349999994</v>
      </c>
      <c r="AE52" s="55">
        <v>64.617512000000005</v>
      </c>
      <c r="AF52" s="55">
        <v>70.179206300000004</v>
      </c>
      <c r="AG52" s="55">
        <v>77.915703579999999</v>
      </c>
      <c r="AH52" s="55">
        <v>87.751307850000003</v>
      </c>
      <c r="AI52" s="55">
        <v>117.15181235</v>
      </c>
      <c r="AJ52" s="55">
        <v>129.86318349999999</v>
      </c>
      <c r="AK52" s="55">
        <v>120.56853045</v>
      </c>
      <c r="AL52" s="55">
        <v>114.62630834999999</v>
      </c>
      <c r="AM52" s="55" t="s">
        <v>188</v>
      </c>
      <c r="AN52" s="55" t="s">
        <v>188</v>
      </c>
      <c r="AO52" s="55" t="s">
        <v>188</v>
      </c>
      <c r="AP52" s="55" t="s">
        <v>188</v>
      </c>
      <c r="AQ52" s="55" t="s">
        <v>188</v>
      </c>
      <c r="AR52" s="55" t="s">
        <v>188</v>
      </c>
      <c r="AS52" s="55" t="s">
        <v>188</v>
      </c>
      <c r="AT52" s="55" t="s">
        <v>188</v>
      </c>
      <c r="AU52" s="55" t="s">
        <v>188</v>
      </c>
      <c r="AV52" s="55" t="s">
        <v>188</v>
      </c>
      <c r="AW52" s="55" t="s">
        <v>188</v>
      </c>
      <c r="AX52" s="55" t="s">
        <v>188</v>
      </c>
      <c r="AY52" s="55" t="s">
        <v>188</v>
      </c>
      <c r="AZ52" s="55" t="s">
        <v>188</v>
      </c>
      <c r="BA52" s="55" t="s">
        <v>188</v>
      </c>
      <c r="BB52" s="55" t="s">
        <v>188</v>
      </c>
      <c r="BC52" s="55" t="s">
        <v>188</v>
      </c>
      <c r="BD52" s="55" t="s">
        <v>188</v>
      </c>
      <c r="BE52" s="55" t="s">
        <v>188</v>
      </c>
      <c r="BF52" s="55" t="s">
        <v>188</v>
      </c>
      <c r="BG52" s="55" t="s">
        <v>188</v>
      </c>
      <c r="BH52" s="55" t="s">
        <v>188</v>
      </c>
      <c r="BI52" s="55" t="s">
        <v>188</v>
      </c>
      <c r="BJ52" s="55" t="s">
        <v>188</v>
      </c>
      <c r="BK52" s="55" t="s">
        <v>188</v>
      </c>
      <c r="BL52" s="55" t="s">
        <v>188</v>
      </c>
      <c r="BM52" s="55" t="s">
        <v>188</v>
      </c>
      <c r="BN52" s="55" t="s">
        <v>188</v>
      </c>
      <c r="BO52" s="55" t="s">
        <v>188</v>
      </c>
      <c r="BP52" s="55" t="s">
        <v>188</v>
      </c>
      <c r="BQ52" s="80" t="str">
        <f t="shared" si="0"/>
        <v>–</v>
      </c>
      <c r="BR52" s="81" t="str">
        <f t="shared" si="1"/>
        <v>–</v>
      </c>
      <c r="BS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9"/>
      <c r="DV52" s="49"/>
      <c r="DW52" s="49"/>
      <c r="DX52" s="49"/>
      <c r="DY52" s="49"/>
      <c r="DZ52" s="49"/>
    </row>
    <row r="53" spans="1:130" ht="15.75" hidden="1" customHeight="1" outlineLevel="1">
      <c r="A53" s="52" t="s">
        <v>49</v>
      </c>
      <c r="B53" s="53" t="s">
        <v>50</v>
      </c>
      <c r="C53" s="54"/>
      <c r="D53" s="55">
        <v>3.0058000000000001E-2</v>
      </c>
      <c r="E53" s="55">
        <v>8.3109000000000002E-2</v>
      </c>
      <c r="F53" s="55">
        <v>0.117615</v>
      </c>
      <c r="G53" s="55">
        <v>0.15206600000000001</v>
      </c>
      <c r="H53" s="55">
        <v>0.17022699999999999</v>
      </c>
      <c r="I53" s="55">
        <v>0.2392</v>
      </c>
      <c r="J53" s="55">
        <v>0.21392900000000001</v>
      </c>
      <c r="K53" s="55">
        <v>0.23493900000000001</v>
      </c>
      <c r="L53" s="55">
        <v>0.18123</v>
      </c>
      <c r="M53" s="55">
        <v>0.36280299999999999</v>
      </c>
      <c r="N53" s="55">
        <v>0.25003999999999998</v>
      </c>
      <c r="O53" s="55">
        <v>0.35159400000000002</v>
      </c>
      <c r="P53" s="55">
        <v>0.43879400000000002</v>
      </c>
      <c r="Q53" s="55">
        <v>0.48673899999999998</v>
      </c>
      <c r="R53" s="55">
        <v>0.51859984999999997</v>
      </c>
      <c r="S53" s="55">
        <v>0.93046762000000005</v>
      </c>
      <c r="T53" s="55">
        <v>0.799292</v>
      </c>
      <c r="U53" s="55">
        <v>0.88428799999999996</v>
      </c>
      <c r="V53" s="55">
        <v>0.79729422000000005</v>
      </c>
      <c r="W53" s="55">
        <v>0.79421317999999996</v>
      </c>
      <c r="X53" s="55">
        <v>0.82098660999999995</v>
      </c>
      <c r="Y53" s="55">
        <v>0.76007606000000005</v>
      </c>
      <c r="Z53" s="55">
        <v>0.54633905000000005</v>
      </c>
      <c r="AA53" s="55">
        <v>0.45363406000000001</v>
      </c>
      <c r="AB53" s="55">
        <v>0.41129265999999998</v>
      </c>
      <c r="AC53" s="55">
        <v>0.42210199999999998</v>
      </c>
      <c r="AD53" s="55">
        <v>0.32938315000000001</v>
      </c>
      <c r="AE53" s="55">
        <v>0.32665140000000004</v>
      </c>
      <c r="AF53" s="55">
        <v>0.34387325000000002</v>
      </c>
      <c r="AG53" s="55">
        <v>0.42453070000000004</v>
      </c>
      <c r="AH53" s="55">
        <v>0.43333305</v>
      </c>
      <c r="AI53" s="55">
        <v>0.97036330000000004</v>
      </c>
      <c r="AJ53" s="55">
        <v>0.90453603000000005</v>
      </c>
      <c r="AK53" s="55">
        <v>0.99246005000000004</v>
      </c>
      <c r="AL53" s="55">
        <v>5.9642021999999999</v>
      </c>
      <c r="AM53" s="55">
        <v>0.55594769999999993</v>
      </c>
      <c r="AN53" s="55">
        <v>0.10327689999999999</v>
      </c>
      <c r="AO53" s="55">
        <v>6.14402E-2</v>
      </c>
      <c r="AP53" s="55">
        <v>5.4302050000000004E-2</v>
      </c>
      <c r="AQ53" s="55">
        <v>5.1584650000000003E-2</v>
      </c>
      <c r="AR53" s="55">
        <v>3.4271300000000005E-2</v>
      </c>
      <c r="AS53" s="55">
        <v>1.06341E-2</v>
      </c>
      <c r="AT53" s="55">
        <v>9.5954000000000005E-3</v>
      </c>
      <c r="AU53" s="55">
        <v>1.06696E-2</v>
      </c>
      <c r="AV53" s="55">
        <v>2.3744600000000001E-2</v>
      </c>
      <c r="AW53" s="55">
        <v>1.39341E-2</v>
      </c>
      <c r="AX53" s="55">
        <v>9.492200000000001E-3</v>
      </c>
      <c r="AY53" s="55">
        <v>1.2470000000000001E-3</v>
      </c>
      <c r="AZ53" s="55">
        <v>0</v>
      </c>
      <c r="BA53" s="55">
        <v>0</v>
      </c>
      <c r="BB53" s="55">
        <v>0</v>
      </c>
      <c r="BC53" s="55" t="s">
        <v>188</v>
      </c>
      <c r="BD53" s="55" t="s">
        <v>188</v>
      </c>
      <c r="BE53" s="55" t="s">
        <v>188</v>
      </c>
      <c r="BF53" s="55" t="s">
        <v>188</v>
      </c>
      <c r="BG53" s="55" t="s">
        <v>188</v>
      </c>
      <c r="BH53" s="55" t="s">
        <v>188</v>
      </c>
      <c r="BI53" s="55" t="s">
        <v>188</v>
      </c>
      <c r="BJ53" s="55" t="s">
        <v>188</v>
      </c>
      <c r="BK53" s="55" t="s">
        <v>188</v>
      </c>
      <c r="BL53" s="55" t="s">
        <v>188</v>
      </c>
      <c r="BM53" s="55" t="s">
        <v>188</v>
      </c>
      <c r="BN53" s="55" t="s">
        <v>188</v>
      </c>
      <c r="BO53" s="55" t="s">
        <v>188</v>
      </c>
      <c r="BP53" s="55" t="s">
        <v>188</v>
      </c>
      <c r="BQ53" s="80" t="str">
        <f t="shared" si="0"/>
        <v>–</v>
      </c>
      <c r="BR53" s="81" t="str">
        <f t="shared" si="1"/>
        <v>–</v>
      </c>
      <c r="BS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c r="DQ53" s="47"/>
      <c r="DR53" s="47"/>
      <c r="DS53" s="47"/>
      <c r="DT53" s="47"/>
      <c r="DU53" s="49"/>
      <c r="DV53" s="49"/>
      <c r="DW53" s="49"/>
      <c r="DX53" s="49"/>
      <c r="DY53" s="49"/>
      <c r="DZ53" s="49"/>
    </row>
    <row r="54" spans="1:130" ht="15.75" hidden="1" customHeight="1" outlineLevel="1">
      <c r="A54" s="52" t="s">
        <v>51</v>
      </c>
      <c r="B54" s="53" t="s">
        <v>52</v>
      </c>
      <c r="C54" s="54"/>
      <c r="D54" s="55" t="s">
        <v>188</v>
      </c>
      <c r="E54" s="55">
        <v>0.92546700000000004</v>
      </c>
      <c r="F54" s="55">
        <v>1.243301</v>
      </c>
      <c r="G54" s="55">
        <v>1.5973729999999999</v>
      </c>
      <c r="H54" s="55">
        <v>2.1179220000000001</v>
      </c>
      <c r="I54" s="55">
        <v>2.799436</v>
      </c>
      <c r="J54" s="55">
        <v>3.2152449999999999</v>
      </c>
      <c r="K54" s="55">
        <v>3.9616120000000001</v>
      </c>
      <c r="L54" s="55">
        <v>0</v>
      </c>
      <c r="M54" s="55">
        <v>0</v>
      </c>
      <c r="N54" s="55">
        <v>0</v>
      </c>
      <c r="O54" s="55">
        <v>0</v>
      </c>
      <c r="P54" s="55">
        <v>0</v>
      </c>
      <c r="Q54" s="55">
        <v>0</v>
      </c>
      <c r="R54" s="55">
        <v>0</v>
      </c>
      <c r="S54" s="55">
        <v>0</v>
      </c>
      <c r="T54" s="55">
        <v>0</v>
      </c>
      <c r="U54" s="55">
        <v>0</v>
      </c>
      <c r="V54" s="55">
        <v>4.3085953000000003</v>
      </c>
      <c r="W54" s="55">
        <v>7.1026934500000003</v>
      </c>
      <c r="X54" s="55">
        <v>7.78634352</v>
      </c>
      <c r="Y54" s="55">
        <v>8.2174692999999994</v>
      </c>
      <c r="Z54" s="55">
        <v>8.3540930499999995</v>
      </c>
      <c r="AA54" s="55">
        <v>8.8467117000000002</v>
      </c>
      <c r="AB54" s="55">
        <v>11.65924734</v>
      </c>
      <c r="AC54" s="55">
        <v>13.63186915</v>
      </c>
      <c r="AD54" s="55">
        <v>14.95860068</v>
      </c>
      <c r="AE54" s="55">
        <v>16.722493719999999</v>
      </c>
      <c r="AF54" s="55">
        <v>16.990169890000001</v>
      </c>
      <c r="AG54" s="55">
        <v>18.51011935</v>
      </c>
      <c r="AH54" s="55">
        <v>19.853003190000003</v>
      </c>
      <c r="AI54" s="55">
        <v>21.344989089999999</v>
      </c>
      <c r="AJ54" s="55">
        <v>25.046823719999999</v>
      </c>
      <c r="AK54" s="55">
        <v>38.572718469999998</v>
      </c>
      <c r="AL54" s="55">
        <v>38.906272250000001</v>
      </c>
      <c r="AM54" s="55">
        <v>37.86926476</v>
      </c>
      <c r="AN54" s="55">
        <v>41.111247249999998</v>
      </c>
      <c r="AO54" s="55">
        <v>48.663760840000002</v>
      </c>
      <c r="AP54" s="55">
        <v>56.153795299999999</v>
      </c>
      <c r="AQ54" s="55">
        <v>60.525642439999999</v>
      </c>
      <c r="AR54" s="55">
        <v>62.596361689999995</v>
      </c>
      <c r="AS54" s="55">
        <v>62.972072099999998</v>
      </c>
      <c r="AT54" s="55">
        <v>62.067163489999999</v>
      </c>
      <c r="AU54" s="55">
        <v>47.573790369999998</v>
      </c>
      <c r="AV54" s="55">
        <v>150.41315366000001</v>
      </c>
      <c r="AW54" s="55">
        <v>116.71580581000001</v>
      </c>
      <c r="AX54" s="55">
        <v>123.55335056999999</v>
      </c>
      <c r="AY54" s="55">
        <v>143.32947919999998</v>
      </c>
      <c r="AZ54" s="55">
        <v>154.85074392999999</v>
      </c>
      <c r="BA54" s="55">
        <v>185.22539416999999</v>
      </c>
      <c r="BB54" s="55">
        <v>139.96837416</v>
      </c>
      <c r="BC54" s="55">
        <v>145.88961380000001</v>
      </c>
      <c r="BD54" s="55">
        <v>131.63367314000001</v>
      </c>
      <c r="BE54" s="55">
        <v>145.62664481000002</v>
      </c>
      <c r="BF54" s="55">
        <v>157.68607206999999</v>
      </c>
      <c r="BG54" s="55">
        <v>158.78883428999998</v>
      </c>
      <c r="BH54" s="55">
        <v>172.17868197999999</v>
      </c>
      <c r="BI54" s="55">
        <v>176.53592716</v>
      </c>
      <c r="BJ54" s="55">
        <v>166.53920401000002</v>
      </c>
      <c r="BK54" s="55">
        <v>162.95410364000003</v>
      </c>
      <c r="BL54" s="55">
        <v>171.35859980000001</v>
      </c>
      <c r="BM54" s="55">
        <v>189.50386965999999</v>
      </c>
      <c r="BN54" s="55">
        <v>172.74245736</v>
      </c>
      <c r="BO54" s="55">
        <v>174.65417833000001</v>
      </c>
      <c r="BP54" s="55">
        <v>173.03108207</v>
      </c>
      <c r="BQ54" s="56">
        <f t="shared" si="0"/>
        <v>-9.2932002859574016E-3</v>
      </c>
      <c r="BR54" s="57">
        <f t="shared" si="1"/>
        <v>1.0926185002077083E-2</v>
      </c>
      <c r="BS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c r="DQ54" s="47"/>
      <c r="DR54" s="47"/>
      <c r="DS54" s="47"/>
      <c r="DT54" s="47"/>
      <c r="DU54" s="49"/>
      <c r="DV54" s="49"/>
      <c r="DW54" s="49"/>
      <c r="DX54" s="49"/>
      <c r="DY54" s="49"/>
      <c r="DZ54" s="49"/>
    </row>
    <row r="55" spans="1:130" ht="15.75" hidden="1" customHeight="1" outlineLevel="1">
      <c r="A55" s="52" t="s">
        <v>53</v>
      </c>
      <c r="B55" s="53" t="s">
        <v>54</v>
      </c>
      <c r="C55" s="54"/>
      <c r="D55" s="55">
        <v>0.25438899999999998</v>
      </c>
      <c r="E55" s="55">
        <v>1.8289999999999999E-3</v>
      </c>
      <c r="F55" s="55">
        <v>3.8103E-3</v>
      </c>
      <c r="G55" s="55">
        <v>4.9620000000000003E-3</v>
      </c>
      <c r="H55" s="55">
        <v>4.7530000000000003E-3</v>
      </c>
      <c r="I55" s="55">
        <v>4.0369999999999998E-3</v>
      </c>
      <c r="J55" s="55">
        <v>5.1479999999999998E-3</v>
      </c>
      <c r="K55" s="55">
        <v>7.0470000000000003E-3</v>
      </c>
      <c r="L55" s="55">
        <v>5.744E-3</v>
      </c>
      <c r="M55" s="55">
        <v>8.855E-3</v>
      </c>
      <c r="N55" s="55">
        <v>9.5359999999999993E-3</v>
      </c>
      <c r="O55" s="55">
        <v>1.4770999999999999E-2</v>
      </c>
      <c r="P55" s="55">
        <v>1.5018999999999999E-2</v>
      </c>
      <c r="Q55" s="55">
        <v>1.8237E-2</v>
      </c>
      <c r="R55" s="55">
        <v>2.2526000000000001E-2</v>
      </c>
      <c r="S55" s="55">
        <v>2.5985999999999999E-2</v>
      </c>
      <c r="T55" s="55">
        <v>4.7398999999999997E-2</v>
      </c>
      <c r="U55" s="55">
        <v>6.4450999999999994E-2</v>
      </c>
      <c r="V55" s="55">
        <v>8.0007099999999998E-2</v>
      </c>
      <c r="W55" s="55">
        <v>0.1149162</v>
      </c>
      <c r="X55" s="55">
        <v>0.13174279999999999</v>
      </c>
      <c r="Y55" s="55">
        <v>0.15517500000000001</v>
      </c>
      <c r="Z55" s="55">
        <v>0.19498275000000001</v>
      </c>
      <c r="AA55" s="55">
        <v>0.2082666</v>
      </c>
      <c r="AB55" s="55">
        <v>0.1799376</v>
      </c>
      <c r="AC55" s="55">
        <v>0.21380304999999999</v>
      </c>
      <c r="AD55" s="55">
        <v>0.24353849999999999</v>
      </c>
      <c r="AE55" s="55">
        <v>0.31863779999999997</v>
      </c>
      <c r="AF55" s="55">
        <v>0.34636859999999997</v>
      </c>
      <c r="AG55" s="55">
        <v>0.37611784999999998</v>
      </c>
      <c r="AH55" s="55">
        <v>0.41402804999999998</v>
      </c>
      <c r="AI55" s="55">
        <v>0.49065259999999999</v>
      </c>
      <c r="AJ55" s="55">
        <v>0.52393045000000005</v>
      </c>
      <c r="AK55" s="55">
        <v>0.67922230000000006</v>
      </c>
      <c r="AL55" s="55">
        <v>0.60326076000000006</v>
      </c>
      <c r="AM55" s="55">
        <v>0.72033225000000001</v>
      </c>
      <c r="AN55" s="55">
        <v>0.88895455000000001</v>
      </c>
      <c r="AO55" s="55">
        <v>1.3844449999999999</v>
      </c>
      <c r="AP55" s="55">
        <v>1.8518190000000001</v>
      </c>
      <c r="AQ55" s="55">
        <v>2.0707433700000002</v>
      </c>
      <c r="AR55" s="55">
        <v>2.2676819500000001</v>
      </c>
      <c r="AS55" s="55">
        <v>2.50644125</v>
      </c>
      <c r="AT55" s="55">
        <v>2.7612915499999997</v>
      </c>
      <c r="AU55" s="55">
        <v>7.94872785</v>
      </c>
      <c r="AV55" s="55">
        <v>11.978663450000001</v>
      </c>
      <c r="AW55" s="55">
        <v>14.374268499999999</v>
      </c>
      <c r="AX55" s="55">
        <v>13.986849560000001</v>
      </c>
      <c r="AY55" s="55">
        <v>19.145667070000002</v>
      </c>
      <c r="AZ55" s="55">
        <v>21.933918559999999</v>
      </c>
      <c r="BA55" s="55">
        <v>22.277649019999998</v>
      </c>
      <c r="BB55" s="55">
        <v>21.899486249999999</v>
      </c>
      <c r="BC55" s="55">
        <v>21.239708690000001</v>
      </c>
      <c r="BD55" s="55">
        <v>19.376481039999998</v>
      </c>
      <c r="BE55" s="55">
        <v>18.347648299999999</v>
      </c>
      <c r="BF55" s="55">
        <v>20.018475840000001</v>
      </c>
      <c r="BG55" s="55">
        <v>19.32052148</v>
      </c>
      <c r="BH55" s="55">
        <v>19.79331925</v>
      </c>
      <c r="BI55" s="55">
        <v>21.95288184</v>
      </c>
      <c r="BJ55" s="55">
        <v>21.475566969999999</v>
      </c>
      <c r="BK55" s="55">
        <v>22.93688783</v>
      </c>
      <c r="BL55" s="55">
        <v>23.029402509999997</v>
      </c>
      <c r="BM55" s="55">
        <v>23.813301030000002</v>
      </c>
      <c r="BN55" s="55">
        <v>21.444201570000001</v>
      </c>
      <c r="BO55" s="55">
        <v>23.231385470000003</v>
      </c>
      <c r="BP55" s="55">
        <v>22.758827459999999</v>
      </c>
      <c r="BQ55" s="56">
        <f t="shared" si="0"/>
        <v>-2.0341361500382512E-2</v>
      </c>
      <c r="BR55" s="57">
        <f t="shared" si="1"/>
        <v>1.4660028335843201E-2</v>
      </c>
      <c r="BS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9"/>
      <c r="DV55" s="49"/>
      <c r="DW55" s="49"/>
      <c r="DX55" s="49"/>
      <c r="DY55" s="49"/>
      <c r="DZ55" s="49"/>
    </row>
    <row r="56" spans="1:130" ht="16.5" customHeight="1" collapsed="1">
      <c r="A56" s="42" t="s">
        <v>102</v>
      </c>
      <c r="B56" s="42" t="s">
        <v>101</v>
      </c>
      <c r="C56" s="43" t="s">
        <v>95</v>
      </c>
      <c r="D56" s="44">
        <v>0.24890175</v>
      </c>
      <c r="E56" s="44">
        <v>0.83805514999999997</v>
      </c>
      <c r="F56" s="44">
        <v>0.90703319999999998</v>
      </c>
      <c r="G56" s="44">
        <v>1.1798779499999998</v>
      </c>
      <c r="H56" s="44">
        <v>1.4164614499999999</v>
      </c>
      <c r="I56" s="44">
        <v>2.47369605</v>
      </c>
      <c r="J56" s="44">
        <v>2.6889083999999999</v>
      </c>
      <c r="K56" s="44">
        <v>2.9047780000000003</v>
      </c>
      <c r="L56" s="44">
        <v>3.589051</v>
      </c>
      <c r="M56" s="44">
        <v>5.4390804500000005</v>
      </c>
      <c r="N56" s="44">
        <v>4.2049508999999992</v>
      </c>
      <c r="O56" s="44">
        <v>4.6896868500000002</v>
      </c>
      <c r="P56" s="44">
        <v>5.6675350499999997</v>
      </c>
      <c r="Q56" s="44">
        <v>6.93504275</v>
      </c>
      <c r="R56" s="44">
        <v>9.0240790000000004</v>
      </c>
      <c r="S56" s="44">
        <v>11.333976950000002</v>
      </c>
      <c r="T56" s="44">
        <v>12.8325686</v>
      </c>
      <c r="U56" s="44">
        <v>13.5215117</v>
      </c>
      <c r="V56" s="44">
        <v>13.409330649999999</v>
      </c>
      <c r="W56" s="44">
        <v>12.918572899999999</v>
      </c>
      <c r="X56" s="44">
        <v>13.452846899999999</v>
      </c>
      <c r="Y56" s="44">
        <v>18.112679360000001</v>
      </c>
      <c r="Z56" s="44">
        <v>16.262280799999999</v>
      </c>
      <c r="AA56" s="44">
        <v>17.682324079999997</v>
      </c>
      <c r="AB56" s="44">
        <v>16.398871739999997</v>
      </c>
      <c r="AC56" s="44">
        <v>16.801301049999999</v>
      </c>
      <c r="AD56" s="44">
        <v>16.5688192</v>
      </c>
      <c r="AE56" s="44">
        <v>19.37863333</v>
      </c>
      <c r="AF56" s="44">
        <v>15.882954000000002</v>
      </c>
      <c r="AG56" s="44">
        <v>18.59863876</v>
      </c>
      <c r="AH56" s="44">
        <v>18.881667199999999</v>
      </c>
      <c r="AI56" s="44">
        <v>21.917153429999999</v>
      </c>
      <c r="AJ56" s="44">
        <v>28.299491400000001</v>
      </c>
      <c r="AK56" s="44">
        <v>23.368398249999998</v>
      </c>
      <c r="AL56" s="44">
        <v>24.596755700000003</v>
      </c>
      <c r="AM56" s="44">
        <v>160.60588938999999</v>
      </c>
      <c r="AN56" s="44">
        <v>186.47571502</v>
      </c>
      <c r="AO56" s="44">
        <v>117.36423912000001</v>
      </c>
      <c r="AP56" s="44">
        <v>166.58961685999998</v>
      </c>
      <c r="AQ56" s="44">
        <v>173.18430803000001</v>
      </c>
      <c r="AR56" s="44">
        <v>169.26428357</v>
      </c>
      <c r="AS56" s="44">
        <v>191.11818530000002</v>
      </c>
      <c r="AT56" s="44">
        <v>207.41844183000001</v>
      </c>
      <c r="AU56" s="44">
        <v>237.08579355000001</v>
      </c>
      <c r="AV56" s="44">
        <v>246.49424227</v>
      </c>
      <c r="AW56" s="44">
        <v>250.11936356999999</v>
      </c>
      <c r="AX56" s="44">
        <v>263.46547821000001</v>
      </c>
      <c r="AY56" s="44">
        <v>293.25425851</v>
      </c>
      <c r="AZ56" s="44">
        <v>360.73754010000005</v>
      </c>
      <c r="BA56" s="44">
        <v>366.88100042000002</v>
      </c>
      <c r="BB56" s="44">
        <v>447.03022183999997</v>
      </c>
      <c r="BC56" s="44">
        <v>461.97398485999997</v>
      </c>
      <c r="BD56" s="44">
        <v>503.68379136000004</v>
      </c>
      <c r="BE56" s="44">
        <v>500.33255497999994</v>
      </c>
      <c r="BF56" s="44">
        <v>500.16053407000004</v>
      </c>
      <c r="BG56" s="44">
        <v>511.08263925000006</v>
      </c>
      <c r="BH56" s="44">
        <v>497.84759936</v>
      </c>
      <c r="BI56" s="44">
        <v>503.57790454999997</v>
      </c>
      <c r="BJ56" s="44">
        <v>507.95052490000006</v>
      </c>
      <c r="BK56" s="44">
        <v>548.21257162000006</v>
      </c>
      <c r="BL56" s="44">
        <v>528.70554704999995</v>
      </c>
      <c r="BM56" s="44">
        <v>547.96154171000001</v>
      </c>
      <c r="BN56" s="44">
        <v>562.61890855000001</v>
      </c>
      <c r="BO56" s="44">
        <v>598.82838844000003</v>
      </c>
      <c r="BP56" s="44">
        <v>616.42893697</v>
      </c>
      <c r="BQ56" s="50">
        <f t="shared" si="0"/>
        <v>2.9391640192361165E-2</v>
      </c>
      <c r="BR56" s="51">
        <f t="shared" si="1"/>
        <v>2.1673549810497229E-2</v>
      </c>
      <c r="BS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9"/>
      <c r="DV56" s="49"/>
      <c r="DW56" s="49"/>
      <c r="DX56" s="49"/>
      <c r="DY56" s="49"/>
      <c r="DZ56" s="49"/>
    </row>
    <row r="57" spans="1:130" ht="15.75" hidden="1" customHeight="1" outlineLevel="1">
      <c r="A57" s="52" t="s">
        <v>55</v>
      </c>
      <c r="B57" s="53" t="s">
        <v>56</v>
      </c>
      <c r="C57" s="54"/>
      <c r="D57" s="55" t="s">
        <v>188</v>
      </c>
      <c r="E57" s="55">
        <v>0</v>
      </c>
      <c r="F57" s="55">
        <v>0.37751119999999999</v>
      </c>
      <c r="G57" s="55">
        <v>0.56757999999999997</v>
      </c>
      <c r="H57" s="55">
        <v>0.53318750000000004</v>
      </c>
      <c r="I57" s="55">
        <v>0.93491100000000005</v>
      </c>
      <c r="J57" s="55">
        <v>0.89131499999999997</v>
      </c>
      <c r="K57" s="55">
        <v>0.99845899999999999</v>
      </c>
      <c r="L57" s="55">
        <v>1.4000950000000001</v>
      </c>
      <c r="M57" s="55">
        <v>1.3784989999999999</v>
      </c>
      <c r="N57" s="55">
        <v>1.504729</v>
      </c>
      <c r="O57" s="55">
        <v>1.3732489999999999</v>
      </c>
      <c r="P57" s="55">
        <v>1.422496</v>
      </c>
      <c r="Q57" s="55">
        <v>2.6386880000000001</v>
      </c>
      <c r="R57" s="55">
        <v>3.0850534000000001</v>
      </c>
      <c r="S57" s="55">
        <v>2.90215815</v>
      </c>
      <c r="T57" s="55">
        <v>6.2293630000000002</v>
      </c>
      <c r="U57" s="55">
        <v>6.205705</v>
      </c>
      <c r="V57" s="55">
        <v>6.1668665000000003</v>
      </c>
      <c r="W57" s="55">
        <v>6.1270189999999998</v>
      </c>
      <c r="X57" s="55">
        <v>5.9535390000000001</v>
      </c>
      <c r="Y57" s="55">
        <v>5.8403695000000004</v>
      </c>
      <c r="Z57" s="55">
        <v>6.1821545999999996</v>
      </c>
      <c r="AA57" s="55">
        <v>6.0008048799999996</v>
      </c>
      <c r="AB57" s="55">
        <v>5.82718019</v>
      </c>
      <c r="AC57" s="55">
        <v>5.7268061000000001</v>
      </c>
      <c r="AD57" s="55">
        <v>5.2244175999999998</v>
      </c>
      <c r="AE57" s="55">
        <v>5.3633300799999999</v>
      </c>
      <c r="AF57" s="55">
        <v>5.2059709000000005</v>
      </c>
      <c r="AG57" s="55">
        <v>5.0750369500000003</v>
      </c>
      <c r="AH57" s="55">
        <v>4.5651679999999999</v>
      </c>
      <c r="AI57" s="55">
        <v>4.1781500299999994</v>
      </c>
      <c r="AJ57" s="55">
        <v>9.1047031</v>
      </c>
      <c r="AK57" s="55">
        <v>6.9699543499999992</v>
      </c>
      <c r="AL57" s="55">
        <v>6.7929039500000004</v>
      </c>
      <c r="AM57" s="55">
        <v>6.3300420400000004</v>
      </c>
      <c r="AN57" s="55">
        <v>5.68339968</v>
      </c>
      <c r="AO57" s="55">
        <v>5.4262918899999999</v>
      </c>
      <c r="AP57" s="55">
        <v>8.0796212799999996</v>
      </c>
      <c r="AQ57" s="55">
        <v>6.7191565400000002</v>
      </c>
      <c r="AR57" s="55">
        <v>5.5892636200000005</v>
      </c>
      <c r="AS57" s="55">
        <v>6.2909907900000004</v>
      </c>
      <c r="AT57" s="55">
        <v>5.8137653299999998</v>
      </c>
      <c r="AU57" s="55">
        <v>5.8833839599999997</v>
      </c>
      <c r="AV57" s="55">
        <v>5.8900881099999998</v>
      </c>
      <c r="AW57" s="55">
        <v>7.1775089999999997</v>
      </c>
      <c r="AX57" s="55">
        <v>7.060327</v>
      </c>
      <c r="AY57" s="55">
        <v>6.7592350000000003</v>
      </c>
      <c r="AZ57" s="55">
        <v>6.7875490000000003</v>
      </c>
      <c r="BA57" s="55">
        <v>6.64551625</v>
      </c>
      <c r="BB57" s="55">
        <v>6.5064200999999997</v>
      </c>
      <c r="BC57" s="55">
        <v>6.3419531500000002</v>
      </c>
      <c r="BD57" s="55">
        <v>6.3778124199999997</v>
      </c>
      <c r="BE57" s="55">
        <v>5.3516181200000004</v>
      </c>
      <c r="BF57" s="55">
        <v>4.8118280000000002</v>
      </c>
      <c r="BG57" s="55">
        <v>4.6328820000000004</v>
      </c>
      <c r="BH57" s="55">
        <v>4.26844</v>
      </c>
      <c r="BI57" s="55">
        <v>4.0943814999999999</v>
      </c>
      <c r="BJ57" s="55">
        <v>3.9957869399999999</v>
      </c>
      <c r="BK57" s="55">
        <v>3.7963511599999995</v>
      </c>
      <c r="BL57" s="55">
        <v>3.9075605899999997</v>
      </c>
      <c r="BM57" s="55">
        <v>3.9863631399999999</v>
      </c>
      <c r="BN57" s="55">
        <v>4.0332642300000003</v>
      </c>
      <c r="BO57" s="55">
        <v>3.8674296699999999</v>
      </c>
      <c r="BP57" s="55">
        <v>4.1784857200000003</v>
      </c>
      <c r="BQ57" s="56">
        <f t="shared" si="0"/>
        <v>8.0429659112585844E-2</v>
      </c>
      <c r="BR57" s="57">
        <f t="shared" si="1"/>
        <v>-1.3008418119930759E-2</v>
      </c>
      <c r="BS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c r="DQ57" s="47"/>
      <c r="DR57" s="47"/>
      <c r="DS57" s="47"/>
      <c r="DT57" s="47"/>
      <c r="DU57" s="49"/>
      <c r="DV57" s="49"/>
      <c r="DW57" s="49"/>
      <c r="DX57" s="49"/>
      <c r="DY57" s="49"/>
      <c r="DZ57" s="49"/>
    </row>
    <row r="58" spans="1:130" ht="15.75" hidden="1" customHeight="1" outlineLevel="1">
      <c r="A58" s="52" t="s">
        <v>57</v>
      </c>
      <c r="B58" s="53" t="s">
        <v>58</v>
      </c>
      <c r="C58" s="54"/>
      <c r="D58" s="55">
        <v>0.24890175</v>
      </c>
      <c r="E58" s="55">
        <v>0.83805499999999999</v>
      </c>
      <c r="F58" s="55">
        <v>0.52952200000000005</v>
      </c>
      <c r="G58" s="55">
        <v>0.61229800000000001</v>
      </c>
      <c r="H58" s="55">
        <v>0.88327394999999997</v>
      </c>
      <c r="I58" s="55">
        <v>1.5387849999999998</v>
      </c>
      <c r="J58" s="55">
        <v>1.797593</v>
      </c>
      <c r="K58" s="55">
        <v>1.9063189999999999</v>
      </c>
      <c r="L58" s="55">
        <v>2.1889560000000001</v>
      </c>
      <c r="M58" s="55">
        <v>4.060581</v>
      </c>
      <c r="N58" s="55">
        <v>2.7002220000000001</v>
      </c>
      <c r="O58" s="55">
        <v>2.9680580000000001</v>
      </c>
      <c r="P58" s="55">
        <v>3.8966590000000001</v>
      </c>
      <c r="Q58" s="55">
        <v>4.2963550000000001</v>
      </c>
      <c r="R58" s="55">
        <v>5.9390255999999999</v>
      </c>
      <c r="S58" s="55">
        <v>8.4698942499999994</v>
      </c>
      <c r="T58" s="55">
        <v>6.627084</v>
      </c>
      <c r="U58" s="55">
        <v>7.3413240000000002</v>
      </c>
      <c r="V58" s="55">
        <v>7.2826639999999996</v>
      </c>
      <c r="W58" s="55">
        <v>6.8231558999999997</v>
      </c>
      <c r="X58" s="55">
        <v>7.5452988999999997</v>
      </c>
      <c r="Y58" s="55">
        <v>12.37756356</v>
      </c>
      <c r="Z58" s="55">
        <v>10.3195681</v>
      </c>
      <c r="AA58" s="55">
        <v>11.7354334</v>
      </c>
      <c r="AB58" s="55">
        <v>10.61113845</v>
      </c>
      <c r="AC58" s="55">
        <v>11.165999299999999</v>
      </c>
      <c r="AD58" s="55">
        <v>11.37413795</v>
      </c>
      <c r="AE58" s="55">
        <v>14.07735785</v>
      </c>
      <c r="AF58" s="55">
        <v>10.766483300000001</v>
      </c>
      <c r="AG58" s="55">
        <v>13.61818716</v>
      </c>
      <c r="AH58" s="55">
        <v>14.4130441</v>
      </c>
      <c r="AI58" s="55">
        <v>17.853424749999999</v>
      </c>
      <c r="AJ58" s="55">
        <v>19.319799100000001</v>
      </c>
      <c r="AK58" s="55">
        <v>16.5140493</v>
      </c>
      <c r="AL58" s="55">
        <v>17.874011850000002</v>
      </c>
      <c r="AM58" s="55">
        <v>16.857331800000001</v>
      </c>
      <c r="AN58" s="55">
        <v>16.9569437</v>
      </c>
      <c r="AO58" s="55">
        <v>17.266707050000001</v>
      </c>
      <c r="AP58" s="55">
        <v>17.46704605</v>
      </c>
      <c r="AQ58" s="55">
        <v>15.64073351</v>
      </c>
      <c r="AR58" s="55">
        <v>18.375510800000001</v>
      </c>
      <c r="AS58" s="55">
        <v>16.50460605</v>
      </c>
      <c r="AT58" s="55">
        <v>18.16246701</v>
      </c>
      <c r="AU58" s="55">
        <v>29.460011999999999</v>
      </c>
      <c r="AV58" s="55">
        <v>14.13011968</v>
      </c>
      <c r="AW58" s="55">
        <v>23.999534149999999</v>
      </c>
      <c r="AX58" s="55">
        <v>24.908771179999999</v>
      </c>
      <c r="AY58" s="55">
        <v>28.43968503</v>
      </c>
      <c r="AZ58" s="55">
        <v>33.784530220000001</v>
      </c>
      <c r="BA58" s="55">
        <v>36.364310740000001</v>
      </c>
      <c r="BB58" s="55">
        <v>32.968555590000001</v>
      </c>
      <c r="BC58" s="55">
        <v>35.204330119999995</v>
      </c>
      <c r="BD58" s="55">
        <v>36.771852989999999</v>
      </c>
      <c r="BE58" s="55">
        <v>34.112485399999997</v>
      </c>
      <c r="BF58" s="55">
        <v>35.084721569999999</v>
      </c>
      <c r="BG58" s="55">
        <v>34.766449940000001</v>
      </c>
      <c r="BH58" s="55">
        <v>35.9873361</v>
      </c>
      <c r="BI58" s="55">
        <v>36.96622971</v>
      </c>
      <c r="BJ58" s="55">
        <v>36.816778859999999</v>
      </c>
      <c r="BK58" s="55">
        <v>36.898374400000002</v>
      </c>
      <c r="BL58" s="55">
        <v>38.829174669999993</v>
      </c>
      <c r="BM58" s="55">
        <v>38.494605790000001</v>
      </c>
      <c r="BN58" s="55">
        <v>39.568907250000002</v>
      </c>
      <c r="BO58" s="55">
        <v>40.13494</v>
      </c>
      <c r="BP58" s="55">
        <v>39.905474630000001</v>
      </c>
      <c r="BQ58" s="56">
        <f t="shared" si="0"/>
        <v>-5.7173467806355205E-3</v>
      </c>
      <c r="BR58" s="57">
        <f t="shared" si="1"/>
        <v>1.3162626089592474E-2</v>
      </c>
      <c r="BS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9"/>
      <c r="DV58" s="49"/>
      <c r="DW58" s="49"/>
      <c r="DX58" s="49"/>
      <c r="DY58" s="49"/>
      <c r="DZ58" s="49"/>
    </row>
    <row r="59" spans="1:130" ht="15.75" hidden="1" customHeight="1" outlineLevel="1">
      <c r="A59" s="52" t="s">
        <v>59</v>
      </c>
      <c r="B59" s="53" t="s">
        <v>60</v>
      </c>
      <c r="C59" s="54"/>
      <c r="D59" s="55" t="s">
        <v>188</v>
      </c>
      <c r="E59" s="55" t="s">
        <v>188</v>
      </c>
      <c r="F59" s="55" t="s">
        <v>188</v>
      </c>
      <c r="G59" s="55" t="s">
        <v>188</v>
      </c>
      <c r="H59" s="55" t="s">
        <v>188</v>
      </c>
      <c r="I59" s="55" t="s">
        <v>188</v>
      </c>
      <c r="J59" s="55" t="s">
        <v>188</v>
      </c>
      <c r="K59" s="55" t="s">
        <v>188</v>
      </c>
      <c r="L59" s="55" t="s">
        <v>188</v>
      </c>
      <c r="M59" s="55" t="s">
        <v>188</v>
      </c>
      <c r="N59" s="55" t="s">
        <v>188</v>
      </c>
      <c r="O59" s="55" t="s">
        <v>188</v>
      </c>
      <c r="P59" s="55" t="s">
        <v>188</v>
      </c>
      <c r="Q59" s="55" t="s">
        <v>188</v>
      </c>
      <c r="R59" s="55" t="s">
        <v>188</v>
      </c>
      <c r="S59" s="55" t="s">
        <v>188</v>
      </c>
      <c r="T59" s="55" t="s">
        <v>188</v>
      </c>
      <c r="U59" s="55" t="s">
        <v>188</v>
      </c>
      <c r="V59" s="55" t="s">
        <v>188</v>
      </c>
      <c r="W59" s="55" t="s">
        <v>188</v>
      </c>
      <c r="X59" s="55" t="s">
        <v>188</v>
      </c>
      <c r="Y59" s="55" t="s">
        <v>188</v>
      </c>
      <c r="Z59" s="55" t="s">
        <v>188</v>
      </c>
      <c r="AA59" s="55" t="s">
        <v>188</v>
      </c>
      <c r="AB59" s="55" t="s">
        <v>188</v>
      </c>
      <c r="AC59" s="55" t="s">
        <v>188</v>
      </c>
      <c r="AD59" s="55" t="s">
        <v>188</v>
      </c>
      <c r="AE59" s="55" t="s">
        <v>188</v>
      </c>
      <c r="AF59" s="55" t="s">
        <v>188</v>
      </c>
      <c r="AG59" s="55" t="s">
        <v>188</v>
      </c>
      <c r="AH59" s="55" t="s">
        <v>188</v>
      </c>
      <c r="AI59" s="55" t="s">
        <v>188</v>
      </c>
      <c r="AJ59" s="55" t="s">
        <v>188</v>
      </c>
      <c r="AK59" s="55" t="s">
        <v>188</v>
      </c>
      <c r="AL59" s="55" t="s">
        <v>188</v>
      </c>
      <c r="AM59" s="55" t="s">
        <v>188</v>
      </c>
      <c r="AN59" s="55" t="s">
        <v>188</v>
      </c>
      <c r="AO59" s="55">
        <v>4.3034315000000003</v>
      </c>
      <c r="AP59" s="55">
        <v>1.568835</v>
      </c>
      <c r="AQ59" s="55">
        <v>1.0738650000000001</v>
      </c>
      <c r="AR59" s="55">
        <v>1.3095650000000001</v>
      </c>
      <c r="AS59" s="55">
        <v>1.5924050000000001</v>
      </c>
      <c r="AT59" s="55">
        <v>1.5924050000000001</v>
      </c>
      <c r="AU59" s="55">
        <v>1.5924050000000001</v>
      </c>
      <c r="AV59" s="55">
        <v>1.5924050000000001</v>
      </c>
      <c r="AW59" s="55">
        <v>217.63825502</v>
      </c>
      <c r="AX59" s="55">
        <v>1.865405</v>
      </c>
      <c r="AY59" s="55">
        <v>1.865405</v>
      </c>
      <c r="AZ59" s="55">
        <v>1.865405</v>
      </c>
      <c r="BA59" s="55">
        <v>1.865405</v>
      </c>
      <c r="BB59" s="55">
        <v>1.865405</v>
      </c>
      <c r="BC59" s="55">
        <v>2.4023099999999999</v>
      </c>
      <c r="BD59" s="55">
        <v>2.4023099999999999</v>
      </c>
      <c r="BE59" s="55">
        <v>1.6069720000000001</v>
      </c>
      <c r="BF59" s="55">
        <v>1.6108739999999999</v>
      </c>
      <c r="BG59" s="55">
        <v>1.6108739999999999</v>
      </c>
      <c r="BH59" s="55">
        <v>1.6108739999999999</v>
      </c>
      <c r="BI59" s="55">
        <v>1.6108739999999999</v>
      </c>
      <c r="BJ59" s="55">
        <v>1.454874</v>
      </c>
      <c r="BK59" s="55">
        <v>1.454874</v>
      </c>
      <c r="BL59" s="55">
        <v>1.454874</v>
      </c>
      <c r="BM59" s="55">
        <v>1.3303739999999999</v>
      </c>
      <c r="BN59" s="55">
        <v>1.3303739999999999</v>
      </c>
      <c r="BO59" s="55">
        <v>1.3303739999999999</v>
      </c>
      <c r="BP59" s="55">
        <v>1.3303739999999999</v>
      </c>
      <c r="BQ59" s="56">
        <f t="shared" si="0"/>
        <v>0</v>
      </c>
      <c r="BR59" s="57">
        <f t="shared" si="1"/>
        <v>-1.824162595317317E-2</v>
      </c>
      <c r="BS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c r="DQ59" s="47"/>
      <c r="DR59" s="47"/>
      <c r="DS59" s="47"/>
      <c r="DT59" s="47"/>
      <c r="DU59" s="49"/>
      <c r="DV59" s="49"/>
      <c r="DW59" s="49"/>
      <c r="DX59" s="49"/>
      <c r="DY59" s="49"/>
      <c r="DZ59" s="49"/>
    </row>
    <row r="60" spans="1:130" ht="15.75" hidden="1" customHeight="1" outlineLevel="1">
      <c r="A60" s="52" t="s">
        <v>47</v>
      </c>
      <c r="B60" s="53" t="s">
        <v>61</v>
      </c>
      <c r="C60" s="54"/>
      <c r="D60" s="55" t="s">
        <v>188</v>
      </c>
      <c r="E60" s="55" t="s">
        <v>188</v>
      </c>
      <c r="F60" s="55" t="s">
        <v>188</v>
      </c>
      <c r="G60" s="55" t="s">
        <v>188</v>
      </c>
      <c r="H60" s="55" t="s">
        <v>188</v>
      </c>
      <c r="I60" s="55" t="s">
        <v>188</v>
      </c>
      <c r="J60" s="55" t="s">
        <v>188</v>
      </c>
      <c r="K60" s="55" t="s">
        <v>188</v>
      </c>
      <c r="L60" s="55" t="s">
        <v>188</v>
      </c>
      <c r="M60" s="55" t="s">
        <v>188</v>
      </c>
      <c r="N60" s="55" t="s">
        <v>188</v>
      </c>
      <c r="O60" s="55" t="s">
        <v>188</v>
      </c>
      <c r="P60" s="55" t="s">
        <v>188</v>
      </c>
      <c r="Q60" s="55" t="s">
        <v>188</v>
      </c>
      <c r="R60" s="55" t="s">
        <v>188</v>
      </c>
      <c r="S60" s="55" t="s">
        <v>188</v>
      </c>
      <c r="T60" s="55" t="s">
        <v>188</v>
      </c>
      <c r="U60" s="55" t="s">
        <v>188</v>
      </c>
      <c r="V60" s="55" t="s">
        <v>188</v>
      </c>
      <c r="W60" s="55" t="s">
        <v>188</v>
      </c>
      <c r="X60" s="55" t="s">
        <v>188</v>
      </c>
      <c r="Y60" s="55" t="s">
        <v>188</v>
      </c>
      <c r="Z60" s="55" t="s">
        <v>188</v>
      </c>
      <c r="AA60" s="55" t="s">
        <v>188</v>
      </c>
      <c r="AB60" s="55" t="s">
        <v>188</v>
      </c>
      <c r="AC60" s="55" t="s">
        <v>188</v>
      </c>
      <c r="AD60" s="55" t="s">
        <v>188</v>
      </c>
      <c r="AE60" s="55" t="s">
        <v>188</v>
      </c>
      <c r="AF60" s="55" t="s">
        <v>188</v>
      </c>
      <c r="AG60" s="55" t="s">
        <v>188</v>
      </c>
      <c r="AH60" s="55" t="s">
        <v>188</v>
      </c>
      <c r="AI60" s="55" t="s">
        <v>188</v>
      </c>
      <c r="AJ60" s="55" t="s">
        <v>188</v>
      </c>
      <c r="AK60" s="55" t="s">
        <v>188</v>
      </c>
      <c r="AL60" s="55" t="s">
        <v>188</v>
      </c>
      <c r="AM60" s="55">
        <v>137.51566695</v>
      </c>
      <c r="AN60" s="55">
        <v>163.91150199</v>
      </c>
      <c r="AO60" s="55">
        <v>142.21341083000002</v>
      </c>
      <c r="AP60" s="55">
        <v>139.71796537999998</v>
      </c>
      <c r="AQ60" s="55">
        <v>149.76404488</v>
      </c>
      <c r="AR60" s="55">
        <v>144.00126730000002</v>
      </c>
      <c r="AS60" s="55">
        <v>166.95467300999999</v>
      </c>
      <c r="AT60" s="55">
        <v>182.15132474000001</v>
      </c>
      <c r="AU60" s="55">
        <v>200.45377278999999</v>
      </c>
      <c r="AV60" s="55">
        <v>225.18711633999999</v>
      </c>
      <c r="AW60" s="55">
        <v>1.5924050000000001</v>
      </c>
      <c r="AX60" s="55">
        <v>229.91381502999999</v>
      </c>
      <c r="AY60" s="55">
        <v>256.43446757999999</v>
      </c>
      <c r="AZ60" s="55">
        <v>318.57497868000002</v>
      </c>
      <c r="BA60" s="55">
        <v>322.23627552999994</v>
      </c>
      <c r="BB60" s="55">
        <v>406.00396975000001</v>
      </c>
      <c r="BC60" s="55">
        <v>414.31660055999998</v>
      </c>
      <c r="BD60" s="55">
        <v>453.39726510000003</v>
      </c>
      <c r="BE60" s="55">
        <v>458.92039370999998</v>
      </c>
      <c r="BF60" s="55">
        <v>453.86526272000003</v>
      </c>
      <c r="BG60" s="55">
        <v>465.69021297</v>
      </c>
      <c r="BH60" s="55">
        <v>454.34605626999996</v>
      </c>
      <c r="BI60" s="55">
        <v>455.45577132</v>
      </c>
      <c r="BJ60" s="55">
        <v>460.43343238000006</v>
      </c>
      <c r="BK60" s="55">
        <v>500.57222213000006</v>
      </c>
      <c r="BL60" s="55">
        <v>479.51427648999999</v>
      </c>
      <c r="BM60" s="55">
        <v>500.00340539000001</v>
      </c>
      <c r="BN60" s="55">
        <v>513.81887186999995</v>
      </c>
      <c r="BO60" s="55">
        <v>549.40716320000001</v>
      </c>
      <c r="BP60" s="55">
        <v>566.69988066999997</v>
      </c>
      <c r="BQ60" s="56">
        <f t="shared" si="0"/>
        <v>3.1475231173323653E-2</v>
      </c>
      <c r="BR60" s="57">
        <f t="shared" si="1"/>
        <v>2.3127098985869388E-2</v>
      </c>
      <c r="BS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9"/>
      <c r="DV60" s="49"/>
      <c r="DW60" s="49"/>
      <c r="DX60" s="49"/>
      <c r="DY60" s="49"/>
      <c r="DZ60" s="49"/>
    </row>
    <row r="61" spans="1:130" s="62" customFormat="1" ht="15.75" hidden="1" customHeight="1" outlineLevel="1">
      <c r="A61" s="82" t="s">
        <v>62</v>
      </c>
      <c r="B61" s="53" t="s">
        <v>63</v>
      </c>
      <c r="C61" s="54"/>
      <c r="D61" s="55" t="s">
        <v>188</v>
      </c>
      <c r="E61" s="55">
        <v>0</v>
      </c>
      <c r="F61" s="55">
        <v>0</v>
      </c>
      <c r="G61" s="55">
        <v>0</v>
      </c>
      <c r="H61" s="55">
        <v>0</v>
      </c>
      <c r="I61" s="55" t="s">
        <v>234</v>
      </c>
      <c r="J61" s="55">
        <v>0</v>
      </c>
      <c r="K61" s="55">
        <v>0</v>
      </c>
      <c r="L61" s="55">
        <v>0</v>
      </c>
      <c r="M61" s="55">
        <v>0</v>
      </c>
      <c r="N61" s="55">
        <v>0</v>
      </c>
      <c r="O61" s="55">
        <v>0.34838000000000002</v>
      </c>
      <c r="P61" s="55">
        <v>0.34838000000000002</v>
      </c>
      <c r="Q61" s="55">
        <v>0</v>
      </c>
      <c r="R61" s="55">
        <v>0</v>
      </c>
      <c r="S61" s="55">
        <v>-3.8075449999999997E-2</v>
      </c>
      <c r="T61" s="55">
        <v>-2.3879000000000001E-2</v>
      </c>
      <c r="U61" s="55">
        <v>-2.5517000000000001E-2</v>
      </c>
      <c r="V61" s="55">
        <v>-4.0199850000000002E-2</v>
      </c>
      <c r="W61" s="55">
        <v>-3.1601999999999998E-2</v>
      </c>
      <c r="X61" s="55">
        <v>-4.5990999999999997E-2</v>
      </c>
      <c r="Y61" s="55">
        <v>-0.10525370000000001</v>
      </c>
      <c r="Z61" s="55">
        <v>-0.23944190000000001</v>
      </c>
      <c r="AA61" s="55">
        <v>-5.3914200000000002E-2</v>
      </c>
      <c r="AB61" s="55">
        <v>-3.94469E-2</v>
      </c>
      <c r="AC61" s="55">
        <v>-9.1504349999999998E-2</v>
      </c>
      <c r="AD61" s="55">
        <v>-2.9736350000000002E-2</v>
      </c>
      <c r="AE61" s="55">
        <v>-6.2054600000000001E-2</v>
      </c>
      <c r="AF61" s="55">
        <v>-8.9500200000000002E-2</v>
      </c>
      <c r="AG61" s="55">
        <v>-9.4585350000000012E-2</v>
      </c>
      <c r="AH61" s="55">
        <v>-9.6544899999999989E-2</v>
      </c>
      <c r="AI61" s="55">
        <v>-0.11442135</v>
      </c>
      <c r="AJ61" s="55">
        <v>-0.12501080000000001</v>
      </c>
      <c r="AK61" s="55">
        <v>-0.1156054</v>
      </c>
      <c r="AL61" s="55">
        <v>-7.0160100000000003E-2</v>
      </c>
      <c r="AM61" s="55">
        <v>-9.7151399999999999E-2</v>
      </c>
      <c r="AN61" s="55">
        <v>-7.6130349999999999E-2</v>
      </c>
      <c r="AO61" s="55">
        <v>-51.845602149999998</v>
      </c>
      <c r="AP61" s="55">
        <v>-0.24385085000000001</v>
      </c>
      <c r="AQ61" s="55">
        <v>-1.3491899999999999E-2</v>
      </c>
      <c r="AR61" s="55">
        <v>-1.1323149999999999E-2</v>
      </c>
      <c r="AS61" s="55">
        <v>-0.22448954999999998</v>
      </c>
      <c r="AT61" s="55">
        <v>-0.30152024999999999</v>
      </c>
      <c r="AU61" s="55">
        <v>-0.3037802</v>
      </c>
      <c r="AV61" s="55">
        <v>-0.30548686000000003</v>
      </c>
      <c r="AW61" s="55">
        <v>-0.28833959999999997</v>
      </c>
      <c r="AX61" s="55">
        <v>-0.28283999999999998</v>
      </c>
      <c r="AY61" s="55">
        <v>-0.2445341</v>
      </c>
      <c r="AZ61" s="55">
        <v>-0.27492279999999997</v>
      </c>
      <c r="BA61" s="55">
        <v>-0.23050709999999999</v>
      </c>
      <c r="BB61" s="55">
        <v>-0.31412859999999998</v>
      </c>
      <c r="BC61" s="55">
        <v>-0.28283999999999998</v>
      </c>
      <c r="BD61" s="55">
        <v>6.8852850000000007E-2</v>
      </c>
      <c r="BE61" s="55">
        <v>-4.2824411500000004</v>
      </c>
      <c r="BF61" s="55">
        <v>-0.24795015000000001</v>
      </c>
      <c r="BG61" s="55">
        <v>-0.23069910000000002</v>
      </c>
      <c r="BH61" s="55">
        <v>-3.1958302500000002</v>
      </c>
      <c r="BI61" s="55">
        <v>-0.25458334999999999</v>
      </c>
      <c r="BJ61" s="55" t="s">
        <v>188</v>
      </c>
      <c r="BK61" s="55" t="s">
        <v>188</v>
      </c>
      <c r="BL61" s="55" t="s">
        <v>188</v>
      </c>
      <c r="BM61" s="55" t="s">
        <v>188</v>
      </c>
      <c r="BN61" s="55" t="s">
        <v>188</v>
      </c>
      <c r="BO61" s="55" t="s">
        <v>188</v>
      </c>
      <c r="BP61" s="55" t="s">
        <v>188</v>
      </c>
      <c r="BQ61" s="56" t="str">
        <f t="shared" si="0"/>
        <v>–</v>
      </c>
      <c r="BR61" s="57" t="str">
        <f t="shared" si="1"/>
        <v>–</v>
      </c>
      <c r="BS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c r="DQ61" s="47"/>
      <c r="DR61" s="47"/>
      <c r="DS61" s="47"/>
      <c r="DT61" s="47"/>
      <c r="DU61" s="63"/>
      <c r="DV61" s="63"/>
      <c r="DW61" s="63"/>
      <c r="DX61" s="63"/>
      <c r="DY61" s="63"/>
      <c r="DZ61" s="63"/>
    </row>
    <row r="62" spans="1:130" s="62" customFormat="1" ht="15.75" hidden="1" customHeight="1" outlineLevel="1">
      <c r="A62" s="82" t="s">
        <v>74</v>
      </c>
      <c r="B62" s="53" t="s">
        <v>75</v>
      </c>
      <c r="C62" s="54"/>
      <c r="D62" s="55">
        <v>0</v>
      </c>
      <c r="E62" s="55">
        <v>0</v>
      </c>
      <c r="F62" s="55">
        <v>0</v>
      </c>
      <c r="G62" s="55">
        <v>0</v>
      </c>
      <c r="H62" s="55">
        <v>0</v>
      </c>
      <c r="I62" s="55">
        <v>0</v>
      </c>
      <c r="J62" s="55">
        <v>0</v>
      </c>
      <c r="K62" s="55">
        <v>0</v>
      </c>
      <c r="L62" s="55">
        <v>0</v>
      </c>
      <c r="M62" s="55">
        <v>0</v>
      </c>
      <c r="N62" s="55">
        <v>0</v>
      </c>
      <c r="O62" s="55">
        <v>0</v>
      </c>
      <c r="P62" s="55">
        <v>0</v>
      </c>
      <c r="Q62" s="55">
        <v>0</v>
      </c>
      <c r="R62" s="55">
        <v>0</v>
      </c>
      <c r="S62" s="55">
        <v>0</v>
      </c>
      <c r="T62" s="55">
        <v>0</v>
      </c>
      <c r="U62" s="55">
        <v>0</v>
      </c>
      <c r="V62" s="55">
        <v>0</v>
      </c>
      <c r="W62" s="55">
        <v>0</v>
      </c>
      <c r="X62" s="55">
        <v>0</v>
      </c>
      <c r="Y62" s="55">
        <v>0</v>
      </c>
      <c r="Z62" s="55">
        <v>0</v>
      </c>
      <c r="AA62" s="55">
        <v>0</v>
      </c>
      <c r="AB62" s="55">
        <v>0</v>
      </c>
      <c r="AC62" s="55">
        <v>0</v>
      </c>
      <c r="AD62" s="55">
        <v>0</v>
      </c>
      <c r="AE62" s="55">
        <v>0</v>
      </c>
      <c r="AF62" s="55">
        <v>0</v>
      </c>
      <c r="AG62" s="55">
        <v>0</v>
      </c>
      <c r="AH62" s="55">
        <v>0</v>
      </c>
      <c r="AI62" s="55">
        <v>0</v>
      </c>
      <c r="AJ62" s="55">
        <v>0</v>
      </c>
      <c r="AK62" s="55">
        <v>0</v>
      </c>
      <c r="AL62" s="55">
        <v>0</v>
      </c>
      <c r="AM62" s="55">
        <v>0</v>
      </c>
      <c r="AN62" s="55">
        <v>0</v>
      </c>
      <c r="AO62" s="55">
        <v>0</v>
      </c>
      <c r="AP62" s="55">
        <v>0</v>
      </c>
      <c r="AQ62" s="55">
        <v>0</v>
      </c>
      <c r="AR62" s="55">
        <v>0</v>
      </c>
      <c r="AS62" s="55">
        <v>0</v>
      </c>
      <c r="AT62" s="55">
        <v>0</v>
      </c>
      <c r="AU62" s="55">
        <v>0</v>
      </c>
      <c r="AV62" s="55">
        <v>0</v>
      </c>
      <c r="AW62" s="55">
        <v>0</v>
      </c>
      <c r="AX62" s="55">
        <v>0</v>
      </c>
      <c r="AY62" s="55">
        <v>0</v>
      </c>
      <c r="AZ62" s="55">
        <v>0</v>
      </c>
      <c r="BA62" s="55">
        <v>0</v>
      </c>
      <c r="BB62" s="55">
        <v>0</v>
      </c>
      <c r="BC62" s="55">
        <v>3.9916310299999997</v>
      </c>
      <c r="BD62" s="55">
        <v>4.6656979999999999</v>
      </c>
      <c r="BE62" s="55">
        <v>4.6235269000000008</v>
      </c>
      <c r="BF62" s="55">
        <v>5.0357979299999993</v>
      </c>
      <c r="BG62" s="55">
        <v>4.6129194400000006</v>
      </c>
      <c r="BH62" s="55">
        <v>4.8307232400000002</v>
      </c>
      <c r="BI62" s="55">
        <v>5.7052313699999999</v>
      </c>
      <c r="BJ62" s="55">
        <v>5.2496527199999994</v>
      </c>
      <c r="BK62" s="55">
        <v>5.4907499299999998</v>
      </c>
      <c r="BL62" s="55">
        <v>4.9996612999999996</v>
      </c>
      <c r="BM62" s="55">
        <v>4.14679339</v>
      </c>
      <c r="BN62" s="55">
        <v>3.8674912000000004</v>
      </c>
      <c r="BO62" s="55">
        <v>4.0884815699999999</v>
      </c>
      <c r="BP62" s="55">
        <v>4.31472195</v>
      </c>
      <c r="BQ62" s="56">
        <f t="shared" si="0"/>
        <v>5.5336040074163803E-2</v>
      </c>
      <c r="BR62" s="57">
        <f t="shared" si="1"/>
        <v>-1.0455607081936585E-2</v>
      </c>
      <c r="BS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c r="DQ62" s="47"/>
      <c r="DR62" s="47"/>
      <c r="DS62" s="47"/>
      <c r="DT62" s="47"/>
      <c r="DU62" s="63"/>
      <c r="DV62" s="63"/>
      <c r="DW62" s="63"/>
      <c r="DX62" s="63"/>
      <c r="DY62" s="63"/>
      <c r="DZ62" s="63"/>
    </row>
    <row r="63" spans="1:130" s="62" customFormat="1" ht="30" customHeight="1" collapsed="1">
      <c r="A63" s="65" t="s">
        <v>211</v>
      </c>
      <c r="B63" s="65" t="s">
        <v>212</v>
      </c>
      <c r="C63" s="66"/>
      <c r="D63" s="67">
        <v>53.481951129999985</v>
      </c>
      <c r="E63" s="67">
        <v>156.32047617999999</v>
      </c>
      <c r="F63" s="67">
        <v>168.33666323000003</v>
      </c>
      <c r="G63" s="67">
        <v>187.94861345000001</v>
      </c>
      <c r="H63" s="67">
        <v>251.76401282999993</v>
      </c>
      <c r="I63" s="67">
        <v>275.60022358999998</v>
      </c>
      <c r="J63" s="67">
        <v>309.17037888999999</v>
      </c>
      <c r="K63" s="67">
        <v>358.52576167000001</v>
      </c>
      <c r="L63" s="67">
        <v>405.99871154000004</v>
      </c>
      <c r="M63" s="67">
        <v>532.87944627000013</v>
      </c>
      <c r="N63" s="67">
        <v>592.70922797000003</v>
      </c>
      <c r="O63" s="67">
        <v>681.63372132000006</v>
      </c>
      <c r="P63" s="67">
        <v>758.29270112999995</v>
      </c>
      <c r="Q63" s="67">
        <v>1181.4686246599999</v>
      </c>
      <c r="R63" s="67">
        <v>1402.4243535799999</v>
      </c>
      <c r="S63" s="67">
        <v>1630.7991404899999</v>
      </c>
      <c r="T63" s="67">
        <v>1809.0757750599996</v>
      </c>
      <c r="U63" s="67">
        <v>1933.6754327499998</v>
      </c>
      <c r="V63" s="67">
        <v>1963.3904409200002</v>
      </c>
      <c r="W63" s="67">
        <v>2025.0081779</v>
      </c>
      <c r="X63" s="67">
        <v>2151.7624531099996</v>
      </c>
      <c r="Y63" s="67">
        <v>2191.4381095700001</v>
      </c>
      <c r="Z63" s="67">
        <v>2462.9691916100005</v>
      </c>
      <c r="AA63" s="67">
        <v>2542.7502650600004</v>
      </c>
      <c r="AB63" s="67">
        <v>2871.8941406400004</v>
      </c>
      <c r="AC63" s="67">
        <v>2986.0304225299997</v>
      </c>
      <c r="AD63" s="67">
        <v>3205.9739767199999</v>
      </c>
      <c r="AE63" s="67">
        <v>3315.5878799699999</v>
      </c>
      <c r="AF63" s="67">
        <v>3573.60930044</v>
      </c>
      <c r="AG63" s="67">
        <v>3750.0808147300008</v>
      </c>
      <c r="AH63" s="67">
        <v>4133.1894303500003</v>
      </c>
      <c r="AI63" s="67">
        <v>4618.6829881199992</v>
      </c>
      <c r="AJ63" s="67">
        <v>5249.4934604</v>
      </c>
      <c r="AK63" s="67">
        <v>5987.3037764500004</v>
      </c>
      <c r="AL63" s="67">
        <v>6395.9724426499997</v>
      </c>
      <c r="AM63" s="67">
        <v>6826.185276019999</v>
      </c>
      <c r="AN63" s="67">
        <v>7313.1522271799995</v>
      </c>
      <c r="AO63" s="67">
        <v>7651.983097379999</v>
      </c>
      <c r="AP63" s="67">
        <v>7965.0420741799999</v>
      </c>
      <c r="AQ63" s="67">
        <v>8361.6378249000009</v>
      </c>
      <c r="AR63" s="67">
        <v>8717.8818089899978</v>
      </c>
      <c r="AS63" s="67">
        <v>9465.2761624699997</v>
      </c>
      <c r="AT63" s="67">
        <v>9964.3393577799998</v>
      </c>
      <c r="AU63" s="67">
        <v>10657.934267389997</v>
      </c>
      <c r="AV63" s="67">
        <v>11096.499969839997</v>
      </c>
      <c r="AW63" s="67">
        <v>11561.265841629998</v>
      </c>
      <c r="AX63" s="67">
        <v>11459.915459079997</v>
      </c>
      <c r="AY63" s="67">
        <v>13866.72125047</v>
      </c>
      <c r="AZ63" s="67">
        <v>9524.0760351400004</v>
      </c>
      <c r="BA63" s="67">
        <v>9330.8988649599978</v>
      </c>
      <c r="BB63" s="67">
        <v>9220.302962669999</v>
      </c>
      <c r="BC63" s="67">
        <v>9456.7916366400004</v>
      </c>
      <c r="BD63" s="67">
        <v>9294.5508137100005</v>
      </c>
      <c r="BE63" s="67">
        <v>9305.6635649000036</v>
      </c>
      <c r="BF63" s="67">
        <v>9254.1987156300002</v>
      </c>
      <c r="BG63" s="67">
        <v>9304.0824008900017</v>
      </c>
      <c r="BH63" s="67">
        <v>9200.5587905400007</v>
      </c>
      <c r="BI63" s="67">
        <v>9234.4730537300002</v>
      </c>
      <c r="BJ63" s="67">
        <v>9261.4023507000002</v>
      </c>
      <c r="BK63" s="67">
        <v>9483.9898582900005</v>
      </c>
      <c r="BL63" s="67">
        <v>9594.4921930600012</v>
      </c>
      <c r="BM63" s="67">
        <v>9831.6436304200015</v>
      </c>
      <c r="BN63" s="67">
        <v>9714.1605985799997</v>
      </c>
      <c r="BO63" s="67">
        <v>10064.11340719</v>
      </c>
      <c r="BP63" s="67">
        <v>10455.009131109999</v>
      </c>
      <c r="BQ63" s="50">
        <f t="shared" si="0"/>
        <v>3.8840552376996809E-2</v>
      </c>
      <c r="BR63" s="51">
        <f t="shared" si="1"/>
        <v>1.2418487129102034E-2</v>
      </c>
      <c r="BS63" s="83"/>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3"/>
      <c r="DV63" s="63"/>
      <c r="DW63" s="63"/>
      <c r="DX63" s="63"/>
      <c r="DY63" s="63"/>
      <c r="DZ63" s="63"/>
    </row>
    <row r="64" spans="1:130" s="62" customFormat="1" ht="30" customHeight="1">
      <c r="A64" s="65" t="s">
        <v>213</v>
      </c>
      <c r="B64" s="84" t="s">
        <v>214</v>
      </c>
      <c r="C64" s="66" t="s">
        <v>96</v>
      </c>
      <c r="D64" s="67">
        <v>48.557226370000009</v>
      </c>
      <c r="E64" s="67">
        <v>11.416464870000027</v>
      </c>
      <c r="F64" s="67">
        <v>16.314029819999973</v>
      </c>
      <c r="G64" s="67">
        <v>18.107277100000005</v>
      </c>
      <c r="H64" s="67">
        <v>-2.3573858799998959</v>
      </c>
      <c r="I64" s="67">
        <v>-2.3160300399999869</v>
      </c>
      <c r="J64" s="67">
        <v>-9.9535666900000024</v>
      </c>
      <c r="K64" s="67">
        <v>-21.78902757000003</v>
      </c>
      <c r="L64" s="67">
        <v>1.687600909999901</v>
      </c>
      <c r="M64" s="67">
        <v>0.71312102999991112</v>
      </c>
      <c r="N64" s="67">
        <v>2.6325090800000908</v>
      </c>
      <c r="O64" s="67">
        <v>3.7773237799998469</v>
      </c>
      <c r="P64" s="67">
        <v>7.2850479300000188</v>
      </c>
      <c r="Q64" s="67">
        <v>-20.198104909999984</v>
      </c>
      <c r="R64" s="67">
        <v>-74.620549379999829</v>
      </c>
      <c r="S64" s="67">
        <v>-49.156884040000023</v>
      </c>
      <c r="T64" s="67">
        <v>-46.441829809999717</v>
      </c>
      <c r="U64" s="67">
        <v>-84.949692299999697</v>
      </c>
      <c r="V64" s="67">
        <v>-70.469510920000175</v>
      </c>
      <c r="W64" s="67">
        <v>-56.589071899999908</v>
      </c>
      <c r="X64" s="67">
        <v>-40.340813309999703</v>
      </c>
      <c r="Y64" s="67">
        <v>21.663525779999873</v>
      </c>
      <c r="Z64" s="67">
        <v>-22.682576210000661</v>
      </c>
      <c r="AA64" s="67">
        <v>-3.4434845100004168</v>
      </c>
      <c r="AB64" s="67">
        <v>-107.48022651000019</v>
      </c>
      <c r="AC64" s="67">
        <v>-107.88613781000004</v>
      </c>
      <c r="AD64" s="67">
        <v>-110.68349635000004</v>
      </c>
      <c r="AE64" s="67">
        <v>-82.779616440000154</v>
      </c>
      <c r="AF64" s="67">
        <v>218.57598105000034</v>
      </c>
      <c r="AG64" s="67">
        <v>278.48158171999921</v>
      </c>
      <c r="AH64" s="67">
        <v>278.46570733999852</v>
      </c>
      <c r="AI64" s="67">
        <v>222.76023831000111</v>
      </c>
      <c r="AJ64" s="67">
        <v>11.244081570000162</v>
      </c>
      <c r="AK64" s="67">
        <v>-419.85495783000079</v>
      </c>
      <c r="AL64" s="67">
        <v>-625.32389718000013</v>
      </c>
      <c r="AM64" s="67">
        <v>-342.89875919999849</v>
      </c>
      <c r="AN64" s="67">
        <v>-426.89661204000004</v>
      </c>
      <c r="AO64" s="67">
        <v>-615.14756762999878</v>
      </c>
      <c r="AP64" s="67">
        <v>-695.75532991999989</v>
      </c>
      <c r="AQ64" s="67">
        <v>-799.14354237000043</v>
      </c>
      <c r="AR64" s="67">
        <v>-820.48834048999834</v>
      </c>
      <c r="AS64" s="67">
        <v>-1007.51884058</v>
      </c>
      <c r="AT64" s="67">
        <v>-1189.4893035200002</v>
      </c>
      <c r="AU64" s="67">
        <v>-1447.8649751699959</v>
      </c>
      <c r="AV64" s="67">
        <v>-1585.5467686099964</v>
      </c>
      <c r="AW64" s="67">
        <v>-1737.8467613899993</v>
      </c>
      <c r="AX64" s="67">
        <v>-1556.3657711999967</v>
      </c>
      <c r="AY64" s="67">
        <v>-3551.7591689500005</v>
      </c>
      <c r="AZ64" s="67">
        <v>-1362.3288541799993</v>
      </c>
      <c r="BA64" s="67">
        <v>-1126.0838977099975</v>
      </c>
      <c r="BB64" s="67">
        <v>-1044.5177524799992</v>
      </c>
      <c r="BC64" s="67">
        <v>-23.287192879999566</v>
      </c>
      <c r="BD64" s="67">
        <v>394.2846151900012</v>
      </c>
      <c r="BE64" s="67">
        <v>508.71021293999547</v>
      </c>
      <c r="BF64" s="67">
        <v>684.53472605999923</v>
      </c>
      <c r="BG64" s="67">
        <v>645.09768973000064</v>
      </c>
      <c r="BH64" s="67">
        <v>692.13530411999818</v>
      </c>
      <c r="BI64" s="67">
        <v>796.53581556999961</v>
      </c>
      <c r="BJ64" s="67">
        <v>-65.216983940001228</v>
      </c>
      <c r="BK64" s="67">
        <v>-382.9074770999996</v>
      </c>
      <c r="BL64" s="67">
        <v>-431.17661829999997</v>
      </c>
      <c r="BM64" s="67">
        <v>-365.62508060000255</v>
      </c>
      <c r="BN64" s="67">
        <v>121.58680514000298</v>
      </c>
      <c r="BO64" s="67">
        <v>49.587028530004318</v>
      </c>
      <c r="BP64" s="67">
        <v>-19.133910499997</v>
      </c>
      <c r="BQ64" s="50">
        <f t="shared" si="0"/>
        <v>-1.3858652366801809</v>
      </c>
      <c r="BR64" s="51">
        <f t="shared" si="1"/>
        <v>-0.64065360765667145</v>
      </c>
      <c r="BS64" s="83"/>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3"/>
      <c r="DV64" s="63"/>
      <c r="DW64" s="63"/>
      <c r="DX64" s="63"/>
      <c r="DY64" s="63"/>
      <c r="DZ64" s="63"/>
    </row>
    <row r="65" spans="1:130" s="62" customFormat="1" ht="30" customHeight="1">
      <c r="A65" s="65" t="s">
        <v>215</v>
      </c>
      <c r="B65" s="65" t="s">
        <v>216</v>
      </c>
      <c r="C65" s="66"/>
      <c r="D65" s="67">
        <v>49.04449140660239</v>
      </c>
      <c r="E65" s="67">
        <v>12.881281682490368</v>
      </c>
      <c r="F65" s="67">
        <v>17.265117610309971</v>
      </c>
      <c r="G65" s="67">
        <v>18.874704866157487</v>
      </c>
      <c r="H65" s="67">
        <v>-1.8457676366984401</v>
      </c>
      <c r="I65" s="67">
        <v>-9.0691766100917448E-2</v>
      </c>
      <c r="J65" s="67">
        <v>-7.7601916954371859</v>
      </c>
      <c r="K65" s="67">
        <v>-20.267639614030884</v>
      </c>
      <c r="L65" s="67">
        <v>2.9478683382033068</v>
      </c>
      <c r="M65" s="67">
        <v>1.2274933478163348</v>
      </c>
      <c r="N65" s="67">
        <v>3.0502437169724317</v>
      </c>
      <c r="O65" s="67">
        <v>3.7773237799998469</v>
      </c>
      <c r="P65" s="67">
        <v>7.2850479300000188</v>
      </c>
      <c r="Q65" s="67">
        <v>-20.198104909999984</v>
      </c>
      <c r="R65" s="67">
        <v>-74.620549379999829</v>
      </c>
      <c r="S65" s="67">
        <v>-49.156884040000023</v>
      </c>
      <c r="T65" s="67">
        <v>-46.441829809999717</v>
      </c>
      <c r="U65" s="67">
        <v>-84.949692299999697</v>
      </c>
      <c r="V65" s="67">
        <v>-70.469510920000175</v>
      </c>
      <c r="W65" s="67">
        <v>-56.589071899999908</v>
      </c>
      <c r="X65" s="67">
        <v>-40.340813309999703</v>
      </c>
      <c r="Y65" s="67">
        <v>21.663525779999873</v>
      </c>
      <c r="Z65" s="67">
        <v>-22.682576210000661</v>
      </c>
      <c r="AA65" s="67">
        <v>-3.4434845100004168</v>
      </c>
      <c r="AB65" s="67">
        <v>-107.48022651000019</v>
      </c>
      <c r="AC65" s="67">
        <v>-107.88613781000004</v>
      </c>
      <c r="AD65" s="67">
        <v>-110.68349635000004</v>
      </c>
      <c r="AE65" s="67">
        <v>-82.779616440000154</v>
      </c>
      <c r="AF65" s="67">
        <v>218.57598105000034</v>
      </c>
      <c r="AG65" s="67">
        <v>278.48158171999921</v>
      </c>
      <c r="AH65" s="67">
        <v>278.46570733999852</v>
      </c>
      <c r="AI65" s="67">
        <v>222.76023831000111</v>
      </c>
      <c r="AJ65" s="67">
        <v>11.244081570000162</v>
      </c>
      <c r="AK65" s="67">
        <v>-419.85495783000079</v>
      </c>
      <c r="AL65" s="67">
        <v>-625.32389718000013</v>
      </c>
      <c r="AM65" s="67">
        <v>-342.89875919999849</v>
      </c>
      <c r="AN65" s="67">
        <v>-426.89661204000004</v>
      </c>
      <c r="AO65" s="67">
        <v>-615.14756762999878</v>
      </c>
      <c r="AP65" s="67">
        <v>-695.75532991999989</v>
      </c>
      <c r="AQ65" s="67">
        <v>-799.14354237000043</v>
      </c>
      <c r="AR65" s="67">
        <v>-820.48834048999834</v>
      </c>
      <c r="AS65" s="67">
        <v>-1007.51884058</v>
      </c>
      <c r="AT65" s="67">
        <v>-1189.4893035200002</v>
      </c>
      <c r="AU65" s="67">
        <v>-1447.8649751699959</v>
      </c>
      <c r="AV65" s="67">
        <v>-1585.5467686099964</v>
      </c>
      <c r="AW65" s="67">
        <v>-1737.8467613899993</v>
      </c>
      <c r="AX65" s="67">
        <v>-1556.3657711999967</v>
      </c>
      <c r="AY65" s="67">
        <v>-1589.7591689500005</v>
      </c>
      <c r="AZ65" s="67">
        <v>-1459.5570021799995</v>
      </c>
      <c r="BA65" s="67">
        <v>-1411.6136012599982</v>
      </c>
      <c r="BB65" s="67">
        <v>-1121.2495654799995</v>
      </c>
      <c r="BC65" s="67">
        <v>-24.799155830849486</v>
      </c>
      <c r="BD65" s="67">
        <v>464.16718563067116</v>
      </c>
      <c r="BE65" s="67">
        <v>565.34303639759128</v>
      </c>
      <c r="BF65" s="67">
        <v>753.58806753413592</v>
      </c>
      <c r="BG65" s="67">
        <v>709.643505250413</v>
      </c>
      <c r="BH65" s="67">
        <v>752.56111266874359</v>
      </c>
      <c r="BI65" s="67">
        <v>885.48078006324249</v>
      </c>
      <c r="BJ65" s="67">
        <v>6.8396908476443059</v>
      </c>
      <c r="BK65" s="67">
        <v>-302.44326733456546</v>
      </c>
      <c r="BL65" s="67">
        <v>-370.95380475719503</v>
      </c>
      <c r="BM65" s="67">
        <v>-319.06801561692373</v>
      </c>
      <c r="BN65" s="67">
        <v>170.51708548941133</v>
      </c>
      <c r="BO65" s="67">
        <v>108.68188925381401</v>
      </c>
      <c r="BP65" s="67">
        <v>49.055602514714337</v>
      </c>
      <c r="BQ65" s="50">
        <f t="shared" si="0"/>
        <v>-0.54863130507281999</v>
      </c>
      <c r="BR65" s="51">
        <f t="shared" si="1"/>
        <v>-4.5495833927014804</v>
      </c>
      <c r="BS65" s="83"/>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3"/>
      <c r="DV65" s="63"/>
      <c r="DW65" s="63"/>
      <c r="DX65" s="63"/>
      <c r="DY65" s="63"/>
      <c r="DZ65" s="63"/>
    </row>
    <row r="66" spans="1:130" s="62" customFormat="1" ht="30" customHeight="1">
      <c r="A66" s="65" t="s">
        <v>217</v>
      </c>
      <c r="B66" s="65" t="s">
        <v>218</v>
      </c>
      <c r="C66" s="66"/>
      <c r="D66" s="67">
        <v>49.04831162</v>
      </c>
      <c r="E66" s="67">
        <v>12.90950402</v>
      </c>
      <c r="F66" s="67">
        <v>17.28381297</v>
      </c>
      <c r="G66" s="67">
        <v>18.916217199999998</v>
      </c>
      <c r="H66" s="67">
        <v>-1.85407308</v>
      </c>
      <c r="I66" s="67">
        <v>-7.1279590000000004E-2</v>
      </c>
      <c r="J66" s="67">
        <v>-7.7425812399999998</v>
      </c>
      <c r="K66" s="67">
        <v>-20.262592869999999</v>
      </c>
      <c r="L66" s="67">
        <v>2.9505401600000001</v>
      </c>
      <c r="M66" s="67">
        <v>1.23250338</v>
      </c>
      <c r="N66" s="67">
        <v>3.0597410799999998</v>
      </c>
      <c r="O66" s="67">
        <v>3.7773237800000001</v>
      </c>
      <c r="P66" s="67">
        <v>7.2850479300000002</v>
      </c>
      <c r="Q66" s="67">
        <v>-20.198104910000001</v>
      </c>
      <c r="R66" s="67">
        <v>-74.62054938</v>
      </c>
      <c r="S66" s="67">
        <v>-49.156884040000001</v>
      </c>
      <c r="T66" s="67">
        <v>-46.441829810000002</v>
      </c>
      <c r="U66" s="67">
        <v>-84.949692299999995</v>
      </c>
      <c r="V66" s="67">
        <v>-70.469510920000005</v>
      </c>
      <c r="W66" s="67">
        <v>-56.5890719</v>
      </c>
      <c r="X66" s="67">
        <v>-40.340813310000001</v>
      </c>
      <c r="Y66" s="67">
        <v>21.663525780000001</v>
      </c>
      <c r="Z66" s="67">
        <v>-22.682576210000001</v>
      </c>
      <c r="AA66" s="67">
        <v>-3.4434845100000002</v>
      </c>
      <c r="AB66" s="67">
        <v>-107.48022650999999</v>
      </c>
      <c r="AC66" s="67">
        <v>-107.88613780999999</v>
      </c>
      <c r="AD66" s="67">
        <v>-110.68349635</v>
      </c>
      <c r="AE66" s="67">
        <v>-82.779616439999998</v>
      </c>
      <c r="AF66" s="67">
        <v>218.57598105</v>
      </c>
      <c r="AG66" s="67">
        <v>278.48158172000001</v>
      </c>
      <c r="AH66" s="67">
        <v>278.46570733999999</v>
      </c>
      <c r="AI66" s="67">
        <v>222.76023831000001</v>
      </c>
      <c r="AJ66" s="67">
        <v>11.244081570000001</v>
      </c>
      <c r="AK66" s="67">
        <v>-419.85495782999999</v>
      </c>
      <c r="AL66" s="67">
        <v>-625.32389718000002</v>
      </c>
      <c r="AM66" s="67">
        <v>-342.89875919999997</v>
      </c>
      <c r="AN66" s="67">
        <v>-426.89661203999998</v>
      </c>
      <c r="AO66" s="67">
        <v>-615.14756763000003</v>
      </c>
      <c r="AP66" s="67">
        <v>-695.75532992000001</v>
      </c>
      <c r="AQ66" s="67">
        <v>-799.14354236999998</v>
      </c>
      <c r="AR66" s="67">
        <v>-820.48834049000004</v>
      </c>
      <c r="AS66" s="67">
        <v>-1007.51884058</v>
      </c>
      <c r="AT66" s="67">
        <v>-1189.48930352</v>
      </c>
      <c r="AU66" s="67">
        <v>-1447.86497517</v>
      </c>
      <c r="AV66" s="67">
        <v>-1585.5467686100001</v>
      </c>
      <c r="AW66" s="67">
        <v>-1737.84676139</v>
      </c>
      <c r="AX66" s="67">
        <v>-1556.3657711999999</v>
      </c>
      <c r="AY66" s="67">
        <v>-2080.75916895</v>
      </c>
      <c r="AZ66" s="67">
        <v>-1362.32885418</v>
      </c>
      <c r="BA66" s="67">
        <v>-1126.08389771</v>
      </c>
      <c r="BB66" s="67">
        <v>-1044.5177524799999</v>
      </c>
      <c r="BC66" s="67">
        <v>-2.6351378099999998</v>
      </c>
      <c r="BD66" s="67">
        <v>594.89635161000001</v>
      </c>
      <c r="BE66" s="67">
        <v>586.19379830000003</v>
      </c>
      <c r="BF66" s="67">
        <v>922.33445820999998</v>
      </c>
      <c r="BG66" s="67">
        <v>613.61767709000003</v>
      </c>
      <c r="BH66" s="67">
        <v>823.18858591000003</v>
      </c>
      <c r="BI66" s="67">
        <v>1122.0295049199999</v>
      </c>
      <c r="BJ66" s="67">
        <v>-236.81251094999999</v>
      </c>
      <c r="BK66" s="67">
        <v>24.114136349999999</v>
      </c>
      <c r="BL66" s="67">
        <v>-267.11927503999999</v>
      </c>
      <c r="BM66" s="67">
        <v>-207.29859597000001</v>
      </c>
      <c r="BN66" s="67">
        <v>-293.44851777000002</v>
      </c>
      <c r="BO66" s="67">
        <v>205.55976064000001</v>
      </c>
      <c r="BP66" s="67">
        <v>234.79420483999999</v>
      </c>
      <c r="BQ66" s="50">
        <f t="shared" si="0"/>
        <v>0.14221871104042935</v>
      </c>
      <c r="BR66" s="51">
        <f t="shared" si="1"/>
        <v>-1.016559031905699</v>
      </c>
      <c r="BS66" s="83"/>
      <c r="BU66" s="68"/>
      <c r="BV66" s="68"/>
      <c r="BW66" s="68"/>
      <c r="BX66" s="68"/>
      <c r="BY66" s="68"/>
      <c r="BZ66" s="68"/>
      <c r="CA66" s="68"/>
      <c r="CB66" s="68"/>
      <c r="CC66" s="47"/>
      <c r="CD66" s="47"/>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3"/>
      <c r="DV66" s="63"/>
      <c r="DW66" s="63"/>
      <c r="DX66" s="63"/>
      <c r="DY66" s="63"/>
      <c r="DZ66" s="63"/>
    </row>
    <row r="67" spans="1:130" ht="20.25" hidden="1" customHeight="1" outlineLevel="1">
      <c r="A67" s="85" t="s">
        <v>77</v>
      </c>
      <c r="B67" s="4" t="s">
        <v>76</v>
      </c>
      <c r="C67" s="3"/>
      <c r="D67" s="55" t="s">
        <v>188</v>
      </c>
      <c r="E67" s="55" t="s">
        <v>188</v>
      </c>
      <c r="F67" s="55" t="s">
        <v>188</v>
      </c>
      <c r="G67" s="55" t="s">
        <v>188</v>
      </c>
      <c r="H67" s="55" t="s">
        <v>188</v>
      </c>
      <c r="I67" s="55" t="s">
        <v>188</v>
      </c>
      <c r="J67" s="55" t="s">
        <v>188</v>
      </c>
      <c r="K67" s="55" t="s">
        <v>188</v>
      </c>
      <c r="L67" s="55" t="s">
        <v>188</v>
      </c>
      <c r="M67" s="55" t="s">
        <v>188</v>
      </c>
      <c r="N67" s="55" t="s">
        <v>188</v>
      </c>
      <c r="O67" s="55" t="s">
        <v>188</v>
      </c>
      <c r="P67" s="55" t="s">
        <v>188</v>
      </c>
      <c r="Q67" s="55" t="s">
        <v>188</v>
      </c>
      <c r="R67" s="55" t="s">
        <v>188</v>
      </c>
      <c r="S67" s="55" t="s">
        <v>188</v>
      </c>
      <c r="T67" s="55" t="s">
        <v>188</v>
      </c>
      <c r="U67" s="55" t="s">
        <v>188</v>
      </c>
      <c r="V67" s="55" t="s">
        <v>188</v>
      </c>
      <c r="W67" s="55" t="s">
        <v>188</v>
      </c>
      <c r="X67" s="55" t="s">
        <v>188</v>
      </c>
      <c r="Y67" s="55" t="s">
        <v>188</v>
      </c>
      <c r="Z67" s="55" t="s">
        <v>188</v>
      </c>
      <c r="AA67" s="55" t="s">
        <v>188</v>
      </c>
      <c r="AB67" s="55" t="s">
        <v>188</v>
      </c>
      <c r="AC67" s="55" t="s">
        <v>188</v>
      </c>
      <c r="AD67" s="55" t="s">
        <v>188</v>
      </c>
      <c r="AE67" s="55" t="s">
        <v>188</v>
      </c>
      <c r="AF67" s="55" t="s">
        <v>188</v>
      </c>
      <c r="AG67" s="55" t="s">
        <v>188</v>
      </c>
      <c r="AH67" s="55" t="s">
        <v>188</v>
      </c>
      <c r="AI67" s="55" t="s">
        <v>188</v>
      </c>
      <c r="AJ67" s="55" t="s">
        <v>188</v>
      </c>
      <c r="AK67" s="55" t="s">
        <v>188</v>
      </c>
      <c r="AL67" s="55" t="s">
        <v>188</v>
      </c>
      <c r="AM67" s="55" t="s">
        <v>188</v>
      </c>
      <c r="AN67" s="55" t="s">
        <v>188</v>
      </c>
      <c r="AO67" s="55" t="s">
        <v>188</v>
      </c>
      <c r="AP67" s="55">
        <v>2200</v>
      </c>
      <c r="AQ67" s="55" t="s">
        <v>188</v>
      </c>
      <c r="AR67" s="55" t="s">
        <v>188</v>
      </c>
      <c r="AS67" s="55" t="s">
        <v>188</v>
      </c>
      <c r="AT67" s="55" t="s">
        <v>188</v>
      </c>
      <c r="AU67" s="55">
        <v>1500</v>
      </c>
      <c r="AV67" s="55" t="s">
        <v>188</v>
      </c>
      <c r="AW67" s="55" t="s">
        <v>188</v>
      </c>
      <c r="AX67" s="55" t="s">
        <v>188</v>
      </c>
      <c r="AY67" s="55" t="s">
        <v>188</v>
      </c>
      <c r="AZ67" s="55" t="s">
        <v>188</v>
      </c>
      <c r="BA67" s="55" t="s">
        <v>188</v>
      </c>
      <c r="BB67" s="55" t="s">
        <v>188</v>
      </c>
      <c r="BC67" s="55">
        <v>5000</v>
      </c>
      <c r="BD67" s="55" t="s">
        <v>188</v>
      </c>
      <c r="BE67" s="55" t="s">
        <v>188</v>
      </c>
      <c r="BF67" s="55" t="s">
        <v>188</v>
      </c>
      <c r="BG67" s="55" t="s">
        <v>188</v>
      </c>
      <c r="BH67" s="55" t="s">
        <v>188</v>
      </c>
      <c r="BI67" s="55" t="s">
        <v>188</v>
      </c>
      <c r="BJ67" s="55" t="s">
        <v>188</v>
      </c>
      <c r="BK67" s="55" t="s">
        <v>188</v>
      </c>
      <c r="BL67" s="55" t="s">
        <v>188</v>
      </c>
      <c r="BM67" s="55" t="s">
        <v>188</v>
      </c>
      <c r="BN67" s="55" t="s">
        <v>188</v>
      </c>
      <c r="BO67" s="55" t="s">
        <v>188</v>
      </c>
      <c r="BP67" s="55" t="s">
        <v>188</v>
      </c>
      <c r="BQ67" s="50" t="str">
        <f t="shared" si="0"/>
        <v>–</v>
      </c>
      <c r="BR67" s="51" t="str">
        <f t="shared" si="1"/>
        <v>–</v>
      </c>
      <c r="CC67" s="47"/>
      <c r="CD67" s="47"/>
    </row>
    <row r="68" spans="1:130" s="68" customFormat="1" ht="22.5" customHeight="1" collapsed="1">
      <c r="A68" s="86" t="s">
        <v>66</v>
      </c>
      <c r="B68" s="86" t="s">
        <v>71</v>
      </c>
      <c r="C68" s="87" t="s">
        <v>104</v>
      </c>
      <c r="D68" s="88">
        <v>49.04831162</v>
      </c>
      <c r="E68" s="88">
        <v>61.95781564</v>
      </c>
      <c r="F68" s="88">
        <v>79.241628610000006</v>
      </c>
      <c r="G68" s="88">
        <v>98.157845809999998</v>
      </c>
      <c r="H68" s="88">
        <v>96.303772730000006</v>
      </c>
      <c r="I68" s="88">
        <v>96.232493140000003</v>
      </c>
      <c r="J68" s="88">
        <v>88.489911899999996</v>
      </c>
      <c r="K68" s="88">
        <v>68.227319030000004</v>
      </c>
      <c r="L68" s="88">
        <v>71.177859190000007</v>
      </c>
      <c r="M68" s="88">
        <v>72.410362570000004</v>
      </c>
      <c r="N68" s="88">
        <v>75.470103649999999</v>
      </c>
      <c r="O68" s="88">
        <v>79.247427430000002</v>
      </c>
      <c r="P68" s="88">
        <v>86.532475360000007</v>
      </c>
      <c r="Q68" s="88">
        <v>66.334370449999994</v>
      </c>
      <c r="R68" s="88">
        <v>-8.2861789300000002</v>
      </c>
      <c r="S68" s="88">
        <v>-57.44306297</v>
      </c>
      <c r="T68" s="88">
        <v>-103.88489278</v>
      </c>
      <c r="U68" s="88">
        <v>-188.83458537999999</v>
      </c>
      <c r="V68" s="88">
        <v>-259.30409630000003</v>
      </c>
      <c r="W68" s="88">
        <v>-315.89316789999998</v>
      </c>
      <c r="X68" s="88">
        <v>-356.23398200999998</v>
      </c>
      <c r="Y68" s="88">
        <v>-334.57045627999997</v>
      </c>
      <c r="Z68" s="88">
        <v>-357.25303229000002</v>
      </c>
      <c r="AA68" s="88">
        <v>-360.69651670000002</v>
      </c>
      <c r="AB68" s="88">
        <v>-468.17674270999998</v>
      </c>
      <c r="AC68" s="88">
        <v>-576.06288016999997</v>
      </c>
      <c r="AD68" s="88">
        <v>-686.74637691999999</v>
      </c>
      <c r="AE68" s="88">
        <v>-769.52599336000003</v>
      </c>
      <c r="AF68" s="88">
        <v>-550.95001231000003</v>
      </c>
      <c r="AG68" s="88">
        <v>-272.46843059000003</v>
      </c>
      <c r="AH68" s="88">
        <v>5.9972767500000002</v>
      </c>
      <c r="AI68" s="88">
        <v>228.75751506</v>
      </c>
      <c r="AJ68" s="88">
        <v>240.00159662999999</v>
      </c>
      <c r="AK68" s="88">
        <v>-179.85336119999999</v>
      </c>
      <c r="AL68" s="88">
        <v>-805.17725838000001</v>
      </c>
      <c r="AM68" s="88">
        <v>-1148.0760175800001</v>
      </c>
      <c r="AN68" s="88">
        <v>-1574.9726296199999</v>
      </c>
      <c r="AO68" s="88">
        <v>-2190.1201972499998</v>
      </c>
      <c r="AP68" s="88">
        <v>-685.87552717000005</v>
      </c>
      <c r="AQ68" s="88">
        <v>-1485.0190695399999</v>
      </c>
      <c r="AR68" s="88">
        <v>-2305.5074100299998</v>
      </c>
      <c r="AS68" s="88">
        <v>-3313.0262506099998</v>
      </c>
      <c r="AT68" s="88">
        <v>-4502.5155541300001</v>
      </c>
      <c r="AU68" s="88">
        <v>-4450.3805292999996</v>
      </c>
      <c r="AV68" s="88">
        <v>-6035.9272979099997</v>
      </c>
      <c r="AW68" s="88">
        <v>-7773.7740592999999</v>
      </c>
      <c r="AX68" s="88">
        <v>-9330.1398305000002</v>
      </c>
      <c r="AY68" s="88">
        <v>-11410.898999450001</v>
      </c>
      <c r="AZ68" s="88">
        <v>-12773.22785363</v>
      </c>
      <c r="BA68" s="88">
        <v>-13899.311751339999</v>
      </c>
      <c r="BB68" s="88">
        <v>-14943.829503819999</v>
      </c>
      <c r="BC68" s="88">
        <v>-14943.829503819999</v>
      </c>
      <c r="BD68" s="88">
        <v>-14351.568290020001</v>
      </c>
      <c r="BE68" s="88">
        <v>-13765.37449172</v>
      </c>
      <c r="BF68" s="88">
        <v>-12843.04003351</v>
      </c>
      <c r="BG68" s="88">
        <v>-12229.42235642</v>
      </c>
      <c r="BH68" s="88">
        <v>-11406.23377051</v>
      </c>
      <c r="BI68" s="88">
        <v>-10284.20426559</v>
      </c>
      <c r="BJ68" s="88">
        <v>-10284.20426559</v>
      </c>
      <c r="BK68" s="88">
        <v>-10284.20426559</v>
      </c>
      <c r="BL68" s="88">
        <v>-10284.20426559</v>
      </c>
      <c r="BM68" s="88">
        <v>-10284.20426559</v>
      </c>
      <c r="BN68" s="88">
        <v>-10284.20426559</v>
      </c>
      <c r="BO68" s="88">
        <v>-10284.20426559</v>
      </c>
      <c r="BP68" s="88">
        <v>-10284.20426559</v>
      </c>
      <c r="BQ68" s="50">
        <f t="shared" si="0"/>
        <v>0</v>
      </c>
      <c r="BR68" s="51">
        <f t="shared" si="1"/>
        <v>2.1346021628144723E-2</v>
      </c>
      <c r="BS68" s="88"/>
      <c r="BT68" s="88"/>
      <c r="BU68" s="88"/>
      <c r="BV68" s="88"/>
      <c r="BW68" s="88"/>
      <c r="BX68" s="88"/>
      <c r="BY68" s="88"/>
      <c r="BZ68" s="88"/>
      <c r="CA68" s="88"/>
      <c r="CB68" s="88"/>
      <c r="CC68" s="47"/>
      <c r="CD68" s="47"/>
    </row>
    <row r="69" spans="1:130" s="68" customFormat="1" ht="22.5" customHeight="1">
      <c r="A69" s="86" t="s">
        <v>73</v>
      </c>
      <c r="B69" s="86" t="s">
        <v>72</v>
      </c>
      <c r="C69" s="87" t="s">
        <v>104</v>
      </c>
      <c r="D69" s="88" t="s">
        <v>188</v>
      </c>
      <c r="E69" s="88" t="s">
        <v>188</v>
      </c>
      <c r="F69" s="88" t="s">
        <v>188</v>
      </c>
      <c r="G69" s="88" t="s">
        <v>188</v>
      </c>
      <c r="H69" s="88" t="s">
        <v>188</v>
      </c>
      <c r="I69" s="88" t="s">
        <v>188</v>
      </c>
      <c r="J69" s="88" t="s">
        <v>188</v>
      </c>
      <c r="K69" s="88" t="s">
        <v>188</v>
      </c>
      <c r="L69" s="88" t="s">
        <v>188</v>
      </c>
      <c r="M69" s="88" t="s">
        <v>188</v>
      </c>
      <c r="N69" s="88" t="s">
        <v>188</v>
      </c>
      <c r="O69" s="88" t="s">
        <v>188</v>
      </c>
      <c r="P69" s="88" t="s">
        <v>188</v>
      </c>
      <c r="Q69" s="88" t="s">
        <v>188</v>
      </c>
      <c r="R69" s="88" t="s">
        <v>188</v>
      </c>
      <c r="S69" s="88" t="s">
        <v>188</v>
      </c>
      <c r="T69" s="88" t="s">
        <v>188</v>
      </c>
      <c r="U69" s="88" t="s">
        <v>188</v>
      </c>
      <c r="V69" s="88" t="s">
        <v>188</v>
      </c>
      <c r="W69" s="88" t="s">
        <v>188</v>
      </c>
      <c r="X69" s="88" t="s">
        <v>188</v>
      </c>
      <c r="Y69" s="88" t="s">
        <v>188</v>
      </c>
      <c r="Z69" s="88" t="s">
        <v>188</v>
      </c>
      <c r="AA69" s="88" t="s">
        <v>188</v>
      </c>
      <c r="AB69" s="88" t="s">
        <v>188</v>
      </c>
      <c r="AC69" s="88" t="s">
        <v>188</v>
      </c>
      <c r="AD69" s="88" t="s">
        <v>188</v>
      </c>
      <c r="AE69" s="88" t="s">
        <v>188</v>
      </c>
      <c r="AF69" s="88" t="s">
        <v>188</v>
      </c>
      <c r="AG69" s="88" t="s">
        <v>188</v>
      </c>
      <c r="AH69" s="88" t="s">
        <v>188</v>
      </c>
      <c r="AI69" s="88" t="s">
        <v>188</v>
      </c>
      <c r="AJ69" s="88" t="s">
        <v>188</v>
      </c>
      <c r="AK69" s="88" t="s">
        <v>188</v>
      </c>
      <c r="AL69" s="88" t="s">
        <v>188</v>
      </c>
      <c r="AM69" s="88" t="s">
        <v>188</v>
      </c>
      <c r="AN69" s="88" t="s">
        <v>188</v>
      </c>
      <c r="AO69" s="88" t="s">
        <v>188</v>
      </c>
      <c r="AP69" s="88" t="s">
        <v>188</v>
      </c>
      <c r="AQ69" s="88" t="s">
        <v>188</v>
      </c>
      <c r="AR69" s="88" t="s">
        <v>188</v>
      </c>
      <c r="AS69" s="88" t="s">
        <v>188</v>
      </c>
      <c r="AT69" s="88" t="s">
        <v>188</v>
      </c>
      <c r="AU69" s="88" t="s">
        <v>188</v>
      </c>
      <c r="AV69" s="88" t="s">
        <v>188</v>
      </c>
      <c r="AW69" s="88" t="s">
        <v>188</v>
      </c>
      <c r="AX69" s="88" t="s">
        <v>188</v>
      </c>
      <c r="AY69" s="88" t="s">
        <v>188</v>
      </c>
      <c r="AZ69" s="88" t="s">
        <v>188</v>
      </c>
      <c r="BA69" s="88" t="s">
        <v>188</v>
      </c>
      <c r="BB69" s="88" t="s">
        <v>188</v>
      </c>
      <c r="BC69" s="88">
        <v>4997.3648621900002</v>
      </c>
      <c r="BD69" s="88">
        <v>5000.0000000000018</v>
      </c>
      <c r="BE69" s="88">
        <v>5000.0000000000009</v>
      </c>
      <c r="BF69" s="88">
        <v>5000.0000000000009</v>
      </c>
      <c r="BG69" s="88">
        <v>5000.0000000000009</v>
      </c>
      <c r="BH69" s="88">
        <v>5000.0000000000009</v>
      </c>
      <c r="BI69" s="88">
        <v>5000.0000000000018</v>
      </c>
      <c r="BJ69" s="88">
        <v>4763.1874890500021</v>
      </c>
      <c r="BK69" s="88">
        <v>4787.3016254000022</v>
      </c>
      <c r="BL69" s="88">
        <v>4520.1823503600026</v>
      </c>
      <c r="BM69" s="88">
        <v>4312.8837543900027</v>
      </c>
      <c r="BN69" s="88">
        <v>4019.4352366200028</v>
      </c>
      <c r="BO69" s="88">
        <v>4224.9949972600025</v>
      </c>
      <c r="BP69" s="88">
        <v>4459.7892021000025</v>
      </c>
      <c r="BQ69" s="50">
        <f>IF(BP69="–","–",(BP69-BO69)/ABS(BO69))</f>
        <v>5.5572658664038412E-2</v>
      </c>
      <c r="BR69" s="51">
        <f t="shared" ref="BR69" si="2">IF(BO69="–","–",AVERAGE((BG69-BF69)/ABS(BF69),(BH69-BG69)/ABS(BG69),(BI69-BH69)/ABS(BH69),(BJ69-BI69)/ABS(BI69),(BK69-BJ69)/ABS(BJ69),(BL69-BK69)/ABS(BK69),(BM69-BL69)/ABS(BL69),(BN69-BM69)/ABS(BM69),(BO69-BN69)/ABS(BN69),(BP69-BO69)/ABS(BO69)))</f>
        <v>-1.0528389541712349E-2</v>
      </c>
      <c r="BS69" s="88"/>
      <c r="BT69" s="88"/>
      <c r="BU69" s="88"/>
      <c r="BV69" s="88"/>
      <c r="BW69" s="88"/>
      <c r="BX69" s="88"/>
      <c r="BY69" s="88"/>
      <c r="BZ69" s="88"/>
      <c r="CA69" s="88"/>
      <c r="CB69" s="88"/>
      <c r="CC69" s="47"/>
      <c r="CD69" s="47"/>
    </row>
    <row r="70" spans="1:130" s="68" customFormat="1" ht="22.5" customHeight="1">
      <c r="A70" s="86" t="s">
        <v>186</v>
      </c>
      <c r="B70" s="86" t="s">
        <v>187</v>
      </c>
      <c r="C70" s="87" t="s">
        <v>189</v>
      </c>
      <c r="D70" s="88" t="s">
        <v>188</v>
      </c>
      <c r="E70" s="88" t="s">
        <v>188</v>
      </c>
      <c r="F70" s="88" t="s">
        <v>188</v>
      </c>
      <c r="G70" s="88" t="s">
        <v>188</v>
      </c>
      <c r="H70" s="88" t="s">
        <v>188</v>
      </c>
      <c r="I70" s="88" t="s">
        <v>188</v>
      </c>
      <c r="J70" s="88" t="s">
        <v>188</v>
      </c>
      <c r="K70" s="88" t="s">
        <v>188</v>
      </c>
      <c r="L70" s="88" t="s">
        <v>188</v>
      </c>
      <c r="M70" s="88" t="s">
        <v>188</v>
      </c>
      <c r="N70" s="88" t="s">
        <v>188</v>
      </c>
      <c r="O70" s="88" t="s">
        <v>188</v>
      </c>
      <c r="P70" s="88" t="s">
        <v>188</v>
      </c>
      <c r="Q70" s="88" t="s">
        <v>188</v>
      </c>
      <c r="R70" s="88" t="s">
        <v>188</v>
      </c>
      <c r="S70" s="88" t="s">
        <v>188</v>
      </c>
      <c r="T70" s="88" t="s">
        <v>188</v>
      </c>
      <c r="U70" s="88" t="s">
        <v>188</v>
      </c>
      <c r="V70" s="88" t="s">
        <v>188</v>
      </c>
      <c r="W70" s="88" t="s">
        <v>188</v>
      </c>
      <c r="X70" s="88" t="s">
        <v>188</v>
      </c>
      <c r="Y70" s="88" t="s">
        <v>188</v>
      </c>
      <c r="Z70" s="88" t="s">
        <v>188</v>
      </c>
      <c r="AA70" s="88" t="s">
        <v>188</v>
      </c>
      <c r="AB70" s="88" t="s">
        <v>188</v>
      </c>
      <c r="AC70" s="88" t="s">
        <v>188</v>
      </c>
      <c r="AD70" s="88" t="s">
        <v>188</v>
      </c>
      <c r="AE70" s="88" t="s">
        <v>188</v>
      </c>
      <c r="AF70" s="88" t="s">
        <v>188</v>
      </c>
      <c r="AG70" s="88" t="s">
        <v>188</v>
      </c>
      <c r="AH70" s="88" t="s">
        <v>188</v>
      </c>
      <c r="AI70" s="88" t="s">
        <v>188</v>
      </c>
      <c r="AJ70" s="88" t="s">
        <v>188</v>
      </c>
      <c r="AK70" s="88" t="s">
        <v>188</v>
      </c>
      <c r="AL70" s="88" t="s">
        <v>188</v>
      </c>
      <c r="AM70" s="88" t="s">
        <v>188</v>
      </c>
      <c r="AN70" s="88" t="s">
        <v>188</v>
      </c>
      <c r="AO70" s="88" t="s">
        <v>188</v>
      </c>
      <c r="AP70" s="88" t="s">
        <v>188</v>
      </c>
      <c r="AQ70" s="88" t="s">
        <v>188</v>
      </c>
      <c r="AR70" s="88" t="s">
        <v>188</v>
      </c>
      <c r="AS70" s="88" t="s">
        <v>188</v>
      </c>
      <c r="AT70" s="88" t="s">
        <v>188</v>
      </c>
      <c r="AU70" s="88" t="s">
        <v>188</v>
      </c>
      <c r="AV70" s="88" t="s">
        <v>188</v>
      </c>
      <c r="AW70" s="88" t="s">
        <v>188</v>
      </c>
      <c r="AX70" s="88" t="s">
        <v>188</v>
      </c>
      <c r="AY70" s="88" t="s">
        <v>188</v>
      </c>
      <c r="AZ70" s="88" t="s">
        <v>188</v>
      </c>
      <c r="BA70" s="88" t="s">
        <v>188</v>
      </c>
      <c r="BB70" s="88" t="s">
        <v>188</v>
      </c>
      <c r="BC70" s="88" t="s">
        <v>188</v>
      </c>
      <c r="BD70" s="88" t="s">
        <v>188</v>
      </c>
      <c r="BE70" s="88" t="s">
        <v>188</v>
      </c>
      <c r="BF70" s="88" t="s">
        <v>188</v>
      </c>
      <c r="BG70" s="88" t="s">
        <v>188</v>
      </c>
      <c r="BH70" s="88" t="s">
        <v>188</v>
      </c>
      <c r="BI70" s="88" t="s">
        <v>188</v>
      </c>
      <c r="BJ70" s="88" t="s">
        <v>188</v>
      </c>
      <c r="BK70" s="88" t="s">
        <v>188</v>
      </c>
      <c r="BL70" s="88" t="s">
        <v>188</v>
      </c>
      <c r="BM70" s="88" t="s">
        <v>188</v>
      </c>
      <c r="BN70" s="88" t="s">
        <v>188</v>
      </c>
      <c r="BO70" s="88" t="s">
        <v>188</v>
      </c>
      <c r="BP70" s="88">
        <v>3807.5543275</v>
      </c>
      <c r="BQ70" s="50" t="s">
        <v>188</v>
      </c>
      <c r="BR70" s="51" t="s">
        <v>188</v>
      </c>
      <c r="BS70" s="88"/>
      <c r="BT70" s="88"/>
      <c r="BU70" s="88"/>
      <c r="BV70" s="88"/>
      <c r="BW70" s="88"/>
      <c r="BX70" s="88"/>
      <c r="BY70" s="88"/>
      <c r="BZ70" s="88"/>
      <c r="CA70" s="88"/>
      <c r="CB70" s="88"/>
      <c r="CC70" s="47"/>
      <c r="CD70" s="47"/>
    </row>
    <row r="71" spans="1:130" ht="20.25" customHeight="1" thickBot="1">
      <c r="A71" s="89" t="s">
        <v>182</v>
      </c>
      <c r="B71" s="89" t="s">
        <v>181</v>
      </c>
      <c r="C71" s="90"/>
      <c r="D71" s="91" t="s">
        <v>188</v>
      </c>
      <c r="E71" s="91" t="s">
        <v>188</v>
      </c>
      <c r="F71" s="91" t="s">
        <v>188</v>
      </c>
      <c r="G71" s="91" t="s">
        <v>188</v>
      </c>
      <c r="H71" s="91" t="s">
        <v>188</v>
      </c>
      <c r="I71" s="91" t="s">
        <v>188</v>
      </c>
      <c r="J71" s="91" t="s">
        <v>188</v>
      </c>
      <c r="K71" s="91" t="s">
        <v>188</v>
      </c>
      <c r="L71" s="91" t="s">
        <v>188</v>
      </c>
      <c r="M71" s="91" t="s">
        <v>188</v>
      </c>
      <c r="N71" s="91" t="s">
        <v>188</v>
      </c>
      <c r="O71" s="91" t="s">
        <v>188</v>
      </c>
      <c r="P71" s="91" t="s">
        <v>188</v>
      </c>
      <c r="Q71" s="91" t="s">
        <v>188</v>
      </c>
      <c r="R71" s="91" t="s">
        <v>188</v>
      </c>
      <c r="S71" s="91" t="s">
        <v>188</v>
      </c>
      <c r="T71" s="91" t="s">
        <v>188</v>
      </c>
      <c r="U71" s="91" t="s">
        <v>188</v>
      </c>
      <c r="V71" s="91" t="s">
        <v>188</v>
      </c>
      <c r="W71" s="91" t="s">
        <v>188</v>
      </c>
      <c r="X71" s="91" t="s">
        <v>188</v>
      </c>
      <c r="Y71" s="91" t="s">
        <v>188</v>
      </c>
      <c r="Z71" s="91" t="s">
        <v>188</v>
      </c>
      <c r="AA71" s="91" t="s">
        <v>188</v>
      </c>
      <c r="AB71" s="91" t="s">
        <v>188</v>
      </c>
      <c r="AC71" s="91" t="s">
        <v>188</v>
      </c>
      <c r="AD71" s="91" t="s">
        <v>188</v>
      </c>
      <c r="AE71" s="91" t="s">
        <v>188</v>
      </c>
      <c r="AF71" s="91" t="s">
        <v>188</v>
      </c>
      <c r="AG71" s="91" t="s">
        <v>188</v>
      </c>
      <c r="AH71" s="91" t="s">
        <v>188</v>
      </c>
      <c r="AI71" s="91" t="s">
        <v>188</v>
      </c>
      <c r="AJ71" s="91" t="s">
        <v>188</v>
      </c>
      <c r="AK71" s="91" t="s">
        <v>188</v>
      </c>
      <c r="AL71" s="91" t="s">
        <v>188</v>
      </c>
      <c r="AM71" s="91" t="s">
        <v>188</v>
      </c>
      <c r="AN71" s="91" t="s">
        <v>188</v>
      </c>
      <c r="AO71" s="91" t="s">
        <v>188</v>
      </c>
      <c r="AP71" s="91" t="s">
        <v>188</v>
      </c>
      <c r="AQ71" s="91" t="s">
        <v>188</v>
      </c>
      <c r="AR71" s="91" t="s">
        <v>188</v>
      </c>
      <c r="AS71" s="91" t="s">
        <v>188</v>
      </c>
      <c r="AT71" s="91" t="s">
        <v>188</v>
      </c>
      <c r="AU71" s="91" t="s">
        <v>188</v>
      </c>
      <c r="AV71" s="91" t="s">
        <v>188</v>
      </c>
      <c r="AW71" s="91" t="s">
        <v>188</v>
      </c>
      <c r="AX71" s="91" t="s">
        <v>188</v>
      </c>
      <c r="AY71" s="91" t="s">
        <v>188</v>
      </c>
      <c r="AZ71" s="91" t="s">
        <v>188</v>
      </c>
      <c r="BA71" s="91" t="s">
        <v>188</v>
      </c>
      <c r="BB71" s="91" t="s">
        <v>188</v>
      </c>
      <c r="BC71" s="92">
        <v>0.44343985800240793</v>
      </c>
      <c r="BD71" s="92">
        <v>0.45025483977525904</v>
      </c>
      <c r="BE71" s="92">
        <v>0.44812051009871334</v>
      </c>
      <c r="BF71" s="92">
        <v>0.45983286044558475</v>
      </c>
      <c r="BG71" s="92">
        <v>0.45835057025634968</v>
      </c>
      <c r="BH71" s="92">
        <v>0.46482880413494887</v>
      </c>
      <c r="BI71" s="92">
        <v>0.45329548812958076</v>
      </c>
      <c r="BJ71" s="92">
        <v>0.44848770503055163</v>
      </c>
      <c r="BK71" s="92">
        <v>0.46084497474863861</v>
      </c>
      <c r="BL71" s="92">
        <v>0.41158645203926575</v>
      </c>
      <c r="BM71" s="92">
        <v>0.36795158302696329</v>
      </c>
      <c r="BN71" s="92">
        <v>0.32963759632902151</v>
      </c>
      <c r="BO71" s="92">
        <v>0.36094969203792676</v>
      </c>
      <c r="BP71" s="92">
        <v>0.37473015811934063</v>
      </c>
      <c r="BQ71" s="93"/>
      <c r="BR71" s="94"/>
    </row>
    <row r="72" spans="1:130" ht="14.25" customHeight="1">
      <c r="B72" s="95"/>
      <c r="C72" s="96"/>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row>
    <row r="73" spans="1:130" ht="11.1" customHeight="1">
      <c r="B73" s="99"/>
      <c r="C73" s="96"/>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BL73" s="100"/>
      <c r="BM73" s="100"/>
      <c r="BN73" s="100"/>
      <c r="BO73" s="100"/>
      <c r="BP73" s="100"/>
      <c r="BQ73" s="101"/>
      <c r="BR73" s="101"/>
    </row>
    <row r="74" spans="1:130" ht="11.1" customHeight="1">
      <c r="B74" s="99"/>
      <c r="C74" s="96"/>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Y74" s="102"/>
      <c r="AZ74" s="102"/>
      <c r="BB74" s="100"/>
      <c r="BC74" s="1"/>
      <c r="BD74" s="49"/>
      <c r="BE74" s="49"/>
      <c r="BF74" s="49"/>
      <c r="BG74" s="49"/>
      <c r="BH74" s="49"/>
      <c r="BI74" s="49"/>
      <c r="BJ74" s="49"/>
      <c r="BK74" s="49"/>
    </row>
    <row r="75" spans="1:130" s="70" customFormat="1" ht="11.1" customHeight="1">
      <c r="A75" s="103"/>
      <c r="B75" s="99"/>
      <c r="C75" s="96"/>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Y75" s="102"/>
      <c r="AZ75" s="102"/>
      <c r="BD75" s="98"/>
      <c r="BE75" s="98"/>
      <c r="BF75" s="98"/>
      <c r="BG75" s="98"/>
    </row>
    <row r="76" spans="1:130" s="70" customFormat="1">
      <c r="A76" s="103"/>
      <c r="B76" s="99"/>
      <c r="C76" s="96"/>
      <c r="D76" s="104"/>
      <c r="E76" s="104">
        <f t="shared" ref="E76:AI76" si="3">SUM(E4,E5,E14,E17)-E18</f>
        <v>0</v>
      </c>
      <c r="F76" s="104">
        <f t="shared" si="3"/>
        <v>0</v>
      </c>
      <c r="G76" s="104">
        <f t="shared" si="3"/>
        <v>0</v>
      </c>
      <c r="H76" s="104">
        <f t="shared" si="3"/>
        <v>0</v>
      </c>
      <c r="I76" s="104">
        <f t="shared" si="3"/>
        <v>0</v>
      </c>
      <c r="J76" s="104">
        <f t="shared" si="3"/>
        <v>0</v>
      </c>
      <c r="K76" s="104">
        <f t="shared" si="3"/>
        <v>0</v>
      </c>
      <c r="L76" s="104">
        <f t="shared" si="3"/>
        <v>0</v>
      </c>
      <c r="M76" s="104">
        <f t="shared" si="3"/>
        <v>0</v>
      </c>
      <c r="N76" s="104">
        <f t="shared" si="3"/>
        <v>0</v>
      </c>
      <c r="O76" s="104">
        <f t="shared" si="3"/>
        <v>0</v>
      </c>
      <c r="P76" s="104">
        <f t="shared" si="3"/>
        <v>0</v>
      </c>
      <c r="Q76" s="104">
        <f t="shared" si="3"/>
        <v>0</v>
      </c>
      <c r="R76" s="104">
        <f t="shared" si="3"/>
        <v>0</v>
      </c>
      <c r="S76" s="104">
        <f t="shared" si="3"/>
        <v>0</v>
      </c>
      <c r="T76" s="104">
        <f t="shared" si="3"/>
        <v>0</v>
      </c>
      <c r="U76" s="104">
        <f t="shared" si="3"/>
        <v>0</v>
      </c>
      <c r="V76" s="104">
        <f t="shared" si="3"/>
        <v>0</v>
      </c>
      <c r="W76" s="104">
        <f t="shared" si="3"/>
        <v>0</v>
      </c>
      <c r="X76" s="104">
        <f t="shared" si="3"/>
        <v>0</v>
      </c>
      <c r="Y76" s="104">
        <f t="shared" si="3"/>
        <v>0</v>
      </c>
      <c r="Z76" s="104">
        <f t="shared" si="3"/>
        <v>0</v>
      </c>
      <c r="AA76" s="104">
        <f t="shared" si="3"/>
        <v>0</v>
      </c>
      <c r="AB76" s="104">
        <f t="shared" si="3"/>
        <v>0</v>
      </c>
      <c r="AC76" s="104">
        <f t="shared" si="3"/>
        <v>0</v>
      </c>
      <c r="AD76" s="104">
        <f t="shared" si="3"/>
        <v>0</v>
      </c>
      <c r="AE76" s="104">
        <f t="shared" si="3"/>
        <v>0</v>
      </c>
      <c r="AF76" s="104">
        <f t="shared" si="3"/>
        <v>0</v>
      </c>
      <c r="AG76" s="104">
        <f t="shared" si="3"/>
        <v>0</v>
      </c>
      <c r="AH76" s="104">
        <f t="shared" si="3"/>
        <v>0</v>
      </c>
      <c r="AI76" s="104">
        <f t="shared" si="3"/>
        <v>0</v>
      </c>
      <c r="AJ76" s="104">
        <f t="shared" ref="AJ76:BN76" si="4">SUM(AJ4,AJ5,AJ14,AJ17)-AJ18</f>
        <v>0</v>
      </c>
      <c r="AK76" s="104">
        <f t="shared" si="4"/>
        <v>0</v>
      </c>
      <c r="AL76" s="104">
        <f t="shared" si="4"/>
        <v>0</v>
      </c>
      <c r="AM76" s="104">
        <f t="shared" si="4"/>
        <v>0</v>
      </c>
      <c r="AN76" s="104">
        <f t="shared" si="4"/>
        <v>0</v>
      </c>
      <c r="AO76" s="104">
        <f t="shared" si="4"/>
        <v>0</v>
      </c>
      <c r="AP76" s="104">
        <f t="shared" si="4"/>
        <v>0</v>
      </c>
      <c r="AQ76" s="104">
        <f t="shared" si="4"/>
        <v>0</v>
      </c>
      <c r="AR76" s="104"/>
      <c r="AS76" s="104">
        <f t="shared" si="4"/>
        <v>0</v>
      </c>
      <c r="AT76" s="104">
        <f t="shared" si="4"/>
        <v>0</v>
      </c>
      <c r="AU76" s="104">
        <f t="shared" si="4"/>
        <v>0</v>
      </c>
      <c r="AV76" s="104">
        <f t="shared" si="4"/>
        <v>0</v>
      </c>
      <c r="AW76" s="104">
        <f t="shared" si="4"/>
        <v>0</v>
      </c>
      <c r="AX76" s="104">
        <f t="shared" si="4"/>
        <v>0</v>
      </c>
      <c r="AY76" s="104">
        <f t="shared" si="4"/>
        <v>1471</v>
      </c>
      <c r="AZ76" s="104">
        <f t="shared" si="4"/>
        <v>0</v>
      </c>
      <c r="BA76" s="104">
        <f t="shared" si="4"/>
        <v>0</v>
      </c>
      <c r="BB76" s="104">
        <f t="shared" si="4"/>
        <v>0</v>
      </c>
      <c r="BC76" s="104">
        <f t="shared" si="4"/>
        <v>0</v>
      </c>
      <c r="BD76" s="104">
        <f t="shared" si="4"/>
        <v>0</v>
      </c>
      <c r="BE76" s="104">
        <f t="shared" si="4"/>
        <v>0</v>
      </c>
      <c r="BF76" s="104">
        <f t="shared" si="4"/>
        <v>0</v>
      </c>
      <c r="BG76" s="104">
        <f t="shared" si="4"/>
        <v>0</v>
      </c>
      <c r="BH76" s="104">
        <f t="shared" si="4"/>
        <v>0</v>
      </c>
      <c r="BI76" s="104">
        <f t="shared" si="4"/>
        <v>0</v>
      </c>
      <c r="BJ76" s="104">
        <f t="shared" si="4"/>
        <v>0</v>
      </c>
      <c r="BK76" s="104">
        <f t="shared" si="4"/>
        <v>0</v>
      </c>
      <c r="BL76" s="104"/>
      <c r="BM76" s="104">
        <f t="shared" si="4"/>
        <v>0</v>
      </c>
      <c r="BN76" s="104">
        <f t="shared" si="4"/>
        <v>0</v>
      </c>
      <c r="BO76" s="104"/>
      <c r="BP76" s="104"/>
    </row>
    <row r="77" spans="1:130" s="70" customFormat="1" ht="11.1" customHeight="1">
      <c r="A77" s="103"/>
      <c r="B77" s="99"/>
      <c r="C77" s="96"/>
      <c r="D77" s="104"/>
      <c r="E77" s="104">
        <f t="shared" ref="E77:AI77" si="5">E5-SUM(E6,E9,E10,E12)</f>
        <v>0</v>
      </c>
      <c r="F77" s="104">
        <f t="shared" si="5"/>
        <v>0</v>
      </c>
      <c r="G77" s="104">
        <f t="shared" si="5"/>
        <v>0</v>
      </c>
      <c r="H77" s="104">
        <f t="shared" si="5"/>
        <v>0</v>
      </c>
      <c r="I77" s="104">
        <f t="shared" si="5"/>
        <v>0</v>
      </c>
      <c r="J77" s="104">
        <f t="shared" si="5"/>
        <v>0</v>
      </c>
      <c r="K77" s="104">
        <f t="shared" si="5"/>
        <v>0</v>
      </c>
      <c r="L77" s="104">
        <f t="shared" si="5"/>
        <v>0</v>
      </c>
      <c r="M77" s="104">
        <f t="shared" si="5"/>
        <v>0</v>
      </c>
      <c r="N77" s="104">
        <f t="shared" si="5"/>
        <v>0</v>
      </c>
      <c r="O77" s="104">
        <f t="shared" si="5"/>
        <v>0</v>
      </c>
      <c r="P77" s="104">
        <f t="shared" si="5"/>
        <v>0</v>
      </c>
      <c r="Q77" s="104">
        <f t="shared" si="5"/>
        <v>0</v>
      </c>
      <c r="R77" s="104">
        <f t="shared" si="5"/>
        <v>0</v>
      </c>
      <c r="S77" s="104">
        <f t="shared" si="5"/>
        <v>0</v>
      </c>
      <c r="T77" s="104">
        <f t="shared" si="5"/>
        <v>0</v>
      </c>
      <c r="U77" s="104">
        <f t="shared" si="5"/>
        <v>0</v>
      </c>
      <c r="V77" s="104">
        <f t="shared" si="5"/>
        <v>0</v>
      </c>
      <c r="W77" s="104">
        <f t="shared" si="5"/>
        <v>0</v>
      </c>
      <c r="X77" s="104">
        <f t="shared" si="5"/>
        <v>0</v>
      </c>
      <c r="Y77" s="104">
        <f t="shared" si="5"/>
        <v>0</v>
      </c>
      <c r="Z77" s="104">
        <f t="shared" si="5"/>
        <v>0</v>
      </c>
      <c r="AA77" s="104">
        <f t="shared" si="5"/>
        <v>0</v>
      </c>
      <c r="AB77" s="104">
        <f t="shared" si="5"/>
        <v>0</v>
      </c>
      <c r="AC77" s="104">
        <f t="shared" si="5"/>
        <v>0</v>
      </c>
      <c r="AD77" s="104">
        <f t="shared" si="5"/>
        <v>0</v>
      </c>
      <c r="AE77" s="104">
        <f t="shared" si="5"/>
        <v>0</v>
      </c>
      <c r="AF77" s="104">
        <f t="shared" si="5"/>
        <v>0</v>
      </c>
      <c r="AG77" s="104">
        <f t="shared" si="5"/>
        <v>0</v>
      </c>
      <c r="AH77" s="104">
        <f t="shared" si="5"/>
        <v>0</v>
      </c>
      <c r="AI77" s="104">
        <f t="shared" si="5"/>
        <v>0</v>
      </c>
      <c r="AJ77" s="104">
        <f t="shared" ref="AJ77:BN77" si="6">AJ5-SUM(AJ6,AJ9,AJ10,AJ12)</f>
        <v>0</v>
      </c>
      <c r="AK77" s="104">
        <f t="shared" si="6"/>
        <v>0</v>
      </c>
      <c r="AL77" s="104">
        <f t="shared" si="6"/>
        <v>0</v>
      </c>
      <c r="AM77" s="104">
        <f t="shared" si="6"/>
        <v>0</v>
      </c>
      <c r="AN77" s="104">
        <f t="shared" si="6"/>
        <v>0</v>
      </c>
      <c r="AO77" s="104">
        <f t="shared" si="6"/>
        <v>0</v>
      </c>
      <c r="AP77" s="104">
        <f t="shared" si="6"/>
        <v>0</v>
      </c>
      <c r="AQ77" s="104">
        <f t="shared" si="6"/>
        <v>0</v>
      </c>
      <c r="AR77" s="104"/>
      <c r="AS77" s="104">
        <f t="shared" si="6"/>
        <v>0</v>
      </c>
      <c r="AT77" s="104">
        <f t="shared" si="6"/>
        <v>0</v>
      </c>
      <c r="AU77" s="104">
        <f t="shared" si="6"/>
        <v>0</v>
      </c>
      <c r="AV77" s="104">
        <f t="shared" si="6"/>
        <v>0</v>
      </c>
      <c r="AW77" s="104">
        <f t="shared" si="6"/>
        <v>0</v>
      </c>
      <c r="AX77" s="104">
        <f t="shared" si="6"/>
        <v>0</v>
      </c>
      <c r="AY77" s="104">
        <f t="shared" si="6"/>
        <v>0</v>
      </c>
      <c r="AZ77" s="104">
        <f t="shared" si="6"/>
        <v>0</v>
      </c>
      <c r="BA77" s="104">
        <f t="shared" si="6"/>
        <v>0</v>
      </c>
      <c r="BB77" s="104">
        <f t="shared" si="6"/>
        <v>0</v>
      </c>
      <c r="BC77" s="104">
        <f t="shared" si="6"/>
        <v>0</v>
      </c>
      <c r="BD77" s="104">
        <f t="shared" si="6"/>
        <v>0</v>
      </c>
      <c r="BE77" s="104">
        <f t="shared" si="6"/>
        <v>0</v>
      </c>
      <c r="BF77" s="104">
        <f t="shared" si="6"/>
        <v>0</v>
      </c>
      <c r="BG77" s="104">
        <f t="shared" si="6"/>
        <v>0</v>
      </c>
      <c r="BH77" s="104">
        <f t="shared" si="6"/>
        <v>0</v>
      </c>
      <c r="BI77" s="104">
        <f t="shared" si="6"/>
        <v>0</v>
      </c>
      <c r="BJ77" s="104">
        <f t="shared" si="6"/>
        <v>0</v>
      </c>
      <c r="BK77" s="104">
        <f t="shared" si="6"/>
        <v>0</v>
      </c>
      <c r="BL77" s="104"/>
      <c r="BM77" s="104">
        <f t="shared" si="6"/>
        <v>0</v>
      </c>
      <c r="BN77" s="104">
        <f t="shared" si="6"/>
        <v>0</v>
      </c>
      <c r="BO77" s="104"/>
      <c r="BP77" s="104"/>
    </row>
    <row r="78" spans="1:130" s="70" customFormat="1" ht="11.1" customHeight="1">
      <c r="A78" s="103"/>
      <c r="B78" s="99"/>
      <c r="C78" s="96"/>
      <c r="D78" s="104"/>
      <c r="E78" s="104">
        <f t="shared" ref="E78:AI78" si="7">E18-SUM(E17,E14,E5,E4)</f>
        <v>0</v>
      </c>
      <c r="F78" s="104">
        <f t="shared" si="7"/>
        <v>0</v>
      </c>
      <c r="G78" s="104">
        <f t="shared" si="7"/>
        <v>0</v>
      </c>
      <c r="H78" s="104">
        <f t="shared" si="7"/>
        <v>0</v>
      </c>
      <c r="I78" s="104">
        <f t="shared" si="7"/>
        <v>0</v>
      </c>
      <c r="J78" s="104">
        <f t="shared" si="7"/>
        <v>0</v>
      </c>
      <c r="K78" s="104">
        <f t="shared" si="7"/>
        <v>0</v>
      </c>
      <c r="L78" s="104">
        <f t="shared" si="7"/>
        <v>0</v>
      </c>
      <c r="M78" s="104">
        <f t="shared" si="7"/>
        <v>0</v>
      </c>
      <c r="N78" s="104">
        <f t="shared" si="7"/>
        <v>0</v>
      </c>
      <c r="O78" s="104">
        <f t="shared" si="7"/>
        <v>0</v>
      </c>
      <c r="P78" s="104">
        <f t="shared" si="7"/>
        <v>0</v>
      </c>
      <c r="Q78" s="104">
        <f t="shared" si="7"/>
        <v>0</v>
      </c>
      <c r="R78" s="104">
        <f t="shared" si="7"/>
        <v>0</v>
      </c>
      <c r="S78" s="104">
        <f t="shared" si="7"/>
        <v>0</v>
      </c>
      <c r="T78" s="104">
        <f t="shared" si="7"/>
        <v>0</v>
      </c>
      <c r="U78" s="104">
        <f t="shared" si="7"/>
        <v>0</v>
      </c>
      <c r="V78" s="104">
        <f t="shared" si="7"/>
        <v>0</v>
      </c>
      <c r="W78" s="104">
        <f t="shared" si="7"/>
        <v>0</v>
      </c>
      <c r="X78" s="104">
        <f t="shared" si="7"/>
        <v>0</v>
      </c>
      <c r="Y78" s="104">
        <f t="shared" si="7"/>
        <v>0</v>
      </c>
      <c r="Z78" s="104">
        <f t="shared" si="7"/>
        <v>0</v>
      </c>
      <c r="AA78" s="104">
        <f t="shared" si="7"/>
        <v>0</v>
      </c>
      <c r="AB78" s="104">
        <f t="shared" si="7"/>
        <v>0</v>
      </c>
      <c r="AC78" s="104">
        <f t="shared" si="7"/>
        <v>0</v>
      </c>
      <c r="AD78" s="104">
        <f t="shared" si="7"/>
        <v>0</v>
      </c>
      <c r="AE78" s="104">
        <f t="shared" si="7"/>
        <v>0</v>
      </c>
      <c r="AF78" s="104">
        <f t="shared" si="7"/>
        <v>0</v>
      </c>
      <c r="AG78" s="104">
        <f t="shared" si="7"/>
        <v>0</v>
      </c>
      <c r="AH78" s="104">
        <f t="shared" si="7"/>
        <v>0</v>
      </c>
      <c r="AI78" s="104">
        <f t="shared" si="7"/>
        <v>0</v>
      </c>
      <c r="AJ78" s="104">
        <f t="shared" ref="AJ78:BN78" si="8">AJ18-SUM(AJ17,AJ14,AJ5,AJ4)</f>
        <v>0</v>
      </c>
      <c r="AK78" s="104">
        <f t="shared" si="8"/>
        <v>0</v>
      </c>
      <c r="AL78" s="104">
        <f t="shared" si="8"/>
        <v>0</v>
      </c>
      <c r="AM78" s="104">
        <f t="shared" si="8"/>
        <v>0</v>
      </c>
      <c r="AN78" s="104">
        <f t="shared" si="8"/>
        <v>0</v>
      </c>
      <c r="AO78" s="104">
        <f t="shared" si="8"/>
        <v>0</v>
      </c>
      <c r="AP78" s="104">
        <f t="shared" si="8"/>
        <v>0</v>
      </c>
      <c r="AQ78" s="104">
        <f t="shared" si="8"/>
        <v>0</v>
      </c>
      <c r="AR78" s="104"/>
      <c r="AS78" s="104">
        <f t="shared" si="8"/>
        <v>0</v>
      </c>
      <c r="AT78" s="104">
        <f t="shared" si="8"/>
        <v>0</v>
      </c>
      <c r="AU78" s="104">
        <f t="shared" si="8"/>
        <v>0</v>
      </c>
      <c r="AV78" s="104">
        <f t="shared" si="8"/>
        <v>0</v>
      </c>
      <c r="AW78" s="104">
        <f t="shared" si="8"/>
        <v>0</v>
      </c>
      <c r="AX78" s="104">
        <f t="shared" si="8"/>
        <v>0</v>
      </c>
      <c r="AY78" s="104">
        <f t="shared" si="8"/>
        <v>-1471</v>
      </c>
      <c r="AZ78" s="104">
        <f t="shared" si="8"/>
        <v>0</v>
      </c>
      <c r="BA78" s="104">
        <f t="shared" si="8"/>
        <v>0</v>
      </c>
      <c r="BB78" s="104">
        <f t="shared" si="8"/>
        <v>0</v>
      </c>
      <c r="BC78" s="104">
        <f t="shared" si="8"/>
        <v>0</v>
      </c>
      <c r="BD78" s="104">
        <f t="shared" si="8"/>
        <v>0</v>
      </c>
      <c r="BE78" s="104">
        <f t="shared" si="8"/>
        <v>0</v>
      </c>
      <c r="BF78" s="104">
        <f t="shared" si="8"/>
        <v>0</v>
      </c>
      <c r="BG78" s="104">
        <f t="shared" si="8"/>
        <v>0</v>
      </c>
      <c r="BH78" s="104">
        <f t="shared" si="8"/>
        <v>0</v>
      </c>
      <c r="BI78" s="104">
        <f t="shared" si="8"/>
        <v>0</v>
      </c>
      <c r="BJ78" s="104">
        <f t="shared" si="8"/>
        <v>0</v>
      </c>
      <c r="BK78" s="104">
        <f t="shared" si="8"/>
        <v>0</v>
      </c>
      <c r="BL78" s="104"/>
      <c r="BM78" s="104">
        <f t="shared" si="8"/>
        <v>0</v>
      </c>
      <c r="BN78" s="104">
        <f t="shared" si="8"/>
        <v>0</v>
      </c>
      <c r="BO78" s="104"/>
      <c r="BP78" s="104"/>
    </row>
    <row r="79" spans="1:130" s="70" customFormat="1" ht="11.1" customHeight="1">
      <c r="A79" s="103"/>
      <c r="B79" s="99"/>
      <c r="C79" s="96"/>
      <c r="D79" s="104"/>
      <c r="E79" s="104">
        <f t="shared" ref="E79:AI79" si="9">SUM(E18,E19)-E20</f>
        <v>0</v>
      </c>
      <c r="F79" s="104">
        <f t="shared" si="9"/>
        <v>0</v>
      </c>
      <c r="G79" s="104">
        <f t="shared" si="9"/>
        <v>0</v>
      </c>
      <c r="H79" s="104">
        <f t="shared" si="9"/>
        <v>0</v>
      </c>
      <c r="I79" s="104">
        <f t="shared" si="9"/>
        <v>0</v>
      </c>
      <c r="J79" s="104">
        <f t="shared" si="9"/>
        <v>0</v>
      </c>
      <c r="K79" s="104">
        <f t="shared" si="9"/>
        <v>0</v>
      </c>
      <c r="L79" s="104">
        <f t="shared" si="9"/>
        <v>0</v>
      </c>
      <c r="M79" s="104">
        <f t="shared" si="9"/>
        <v>0</v>
      </c>
      <c r="N79" s="104">
        <f t="shared" si="9"/>
        <v>0</v>
      </c>
      <c r="O79" s="104">
        <f t="shared" si="9"/>
        <v>0</v>
      </c>
      <c r="P79" s="104">
        <f t="shared" si="9"/>
        <v>0</v>
      </c>
      <c r="Q79" s="104">
        <f t="shared" si="9"/>
        <v>0</v>
      </c>
      <c r="R79" s="104">
        <f t="shared" si="9"/>
        <v>0</v>
      </c>
      <c r="S79" s="104">
        <f t="shared" si="9"/>
        <v>0</v>
      </c>
      <c r="T79" s="104">
        <f t="shared" si="9"/>
        <v>0</v>
      </c>
      <c r="U79" s="104">
        <f t="shared" si="9"/>
        <v>0</v>
      </c>
      <c r="V79" s="104">
        <f t="shared" si="9"/>
        <v>0</v>
      </c>
      <c r="W79" s="104">
        <f t="shared" si="9"/>
        <v>0</v>
      </c>
      <c r="X79" s="104">
        <f t="shared" si="9"/>
        <v>0</v>
      </c>
      <c r="Y79" s="104">
        <f t="shared" si="9"/>
        <v>0</v>
      </c>
      <c r="Z79" s="104">
        <f t="shared" si="9"/>
        <v>0</v>
      </c>
      <c r="AA79" s="104">
        <f t="shared" si="9"/>
        <v>0</v>
      </c>
      <c r="AB79" s="104">
        <f t="shared" si="9"/>
        <v>0</v>
      </c>
      <c r="AC79" s="104">
        <f t="shared" si="9"/>
        <v>0</v>
      </c>
      <c r="AD79" s="104">
        <f t="shared" si="9"/>
        <v>0</v>
      </c>
      <c r="AE79" s="104">
        <f t="shared" si="9"/>
        <v>0</v>
      </c>
      <c r="AF79" s="104">
        <f t="shared" si="9"/>
        <v>0</v>
      </c>
      <c r="AG79" s="104">
        <f t="shared" si="9"/>
        <v>0</v>
      </c>
      <c r="AH79" s="104">
        <f t="shared" si="9"/>
        <v>0</v>
      </c>
      <c r="AI79" s="104">
        <f t="shared" si="9"/>
        <v>0</v>
      </c>
      <c r="AJ79" s="104">
        <f t="shared" ref="AJ79:BN79" si="10">SUM(AJ18,AJ19)-AJ20</f>
        <v>0</v>
      </c>
      <c r="AK79" s="104">
        <f t="shared" si="10"/>
        <v>0</v>
      </c>
      <c r="AL79" s="104">
        <f t="shared" si="10"/>
        <v>0</v>
      </c>
      <c r="AM79" s="104">
        <f t="shared" si="10"/>
        <v>0</v>
      </c>
      <c r="AN79" s="104">
        <f t="shared" si="10"/>
        <v>0</v>
      </c>
      <c r="AO79" s="104">
        <f t="shared" si="10"/>
        <v>0</v>
      </c>
      <c r="AP79" s="104">
        <f t="shared" si="10"/>
        <v>0</v>
      </c>
      <c r="AQ79" s="104">
        <f t="shared" si="10"/>
        <v>0</v>
      </c>
      <c r="AR79" s="104"/>
      <c r="AS79" s="104">
        <f t="shared" si="10"/>
        <v>0</v>
      </c>
      <c r="AT79" s="104">
        <f t="shared" si="10"/>
        <v>0</v>
      </c>
      <c r="AU79" s="104">
        <f t="shared" si="10"/>
        <v>0</v>
      </c>
      <c r="AV79" s="104">
        <f t="shared" si="10"/>
        <v>0</v>
      </c>
      <c r="AW79" s="104">
        <f t="shared" si="10"/>
        <v>0</v>
      </c>
      <c r="AX79" s="104">
        <f t="shared" si="10"/>
        <v>0</v>
      </c>
      <c r="AY79" s="104">
        <f t="shared" si="10"/>
        <v>0</v>
      </c>
      <c r="AZ79" s="104">
        <f t="shared" si="10"/>
        <v>-1471</v>
      </c>
      <c r="BA79" s="104">
        <f t="shared" si="10"/>
        <v>0</v>
      </c>
      <c r="BB79" s="104">
        <f t="shared" si="10"/>
        <v>0</v>
      </c>
      <c r="BC79" s="104">
        <f t="shared" si="10"/>
        <v>0</v>
      </c>
      <c r="BD79" s="104">
        <f t="shared" si="10"/>
        <v>0</v>
      </c>
      <c r="BE79" s="104">
        <f t="shared" si="10"/>
        <v>0</v>
      </c>
      <c r="BF79" s="104">
        <f t="shared" si="10"/>
        <v>0</v>
      </c>
      <c r="BG79" s="104">
        <f t="shared" si="10"/>
        <v>0</v>
      </c>
      <c r="BH79" s="104">
        <f t="shared" si="10"/>
        <v>0</v>
      </c>
      <c r="BI79" s="104">
        <f t="shared" si="10"/>
        <v>0</v>
      </c>
      <c r="BJ79" s="104">
        <f t="shared" si="10"/>
        <v>0</v>
      </c>
      <c r="BK79" s="104">
        <f t="shared" si="10"/>
        <v>0</v>
      </c>
      <c r="BL79" s="104"/>
      <c r="BM79" s="104">
        <f t="shared" si="10"/>
        <v>0</v>
      </c>
      <c r="BN79" s="104">
        <f t="shared" si="10"/>
        <v>0</v>
      </c>
      <c r="BO79" s="104"/>
      <c r="BP79" s="104"/>
    </row>
    <row r="80" spans="1:130" ht="11.1" customHeight="1">
      <c r="B80" s="99"/>
      <c r="C80" s="96"/>
      <c r="D80" s="104"/>
      <c r="E80" s="104">
        <f t="shared" ref="E80:AL80" si="11">SUM(E20,E21-E22)</f>
        <v>0</v>
      </c>
      <c r="F80" s="104">
        <f t="shared" si="11"/>
        <v>0</v>
      </c>
      <c r="G80" s="104">
        <f t="shared" si="11"/>
        <v>0</v>
      </c>
      <c r="H80" s="104">
        <f t="shared" si="11"/>
        <v>0</v>
      </c>
      <c r="I80" s="104">
        <f t="shared" si="11"/>
        <v>0</v>
      </c>
      <c r="J80" s="104">
        <f t="shared" si="11"/>
        <v>0</v>
      </c>
      <c r="K80" s="104">
        <f t="shared" si="11"/>
        <v>0</v>
      </c>
      <c r="L80" s="104">
        <f t="shared" si="11"/>
        <v>0</v>
      </c>
      <c r="M80" s="104">
        <f t="shared" si="11"/>
        <v>0</v>
      </c>
      <c r="N80" s="104">
        <f t="shared" si="11"/>
        <v>0</v>
      </c>
      <c r="O80" s="104" t="e">
        <f t="shared" si="11"/>
        <v>#VALUE!</v>
      </c>
      <c r="P80" s="104" t="e">
        <f t="shared" si="11"/>
        <v>#VALUE!</v>
      </c>
      <c r="Q80" s="104" t="e">
        <f t="shared" si="11"/>
        <v>#VALUE!</v>
      </c>
      <c r="R80" s="104" t="e">
        <f t="shared" si="11"/>
        <v>#VALUE!</v>
      </c>
      <c r="S80" s="104" t="e">
        <f t="shared" si="11"/>
        <v>#VALUE!</v>
      </c>
      <c r="T80" s="104" t="e">
        <f t="shared" si="11"/>
        <v>#VALUE!</v>
      </c>
      <c r="U80" s="104" t="e">
        <f t="shared" si="11"/>
        <v>#VALUE!</v>
      </c>
      <c r="V80" s="104" t="e">
        <f t="shared" si="11"/>
        <v>#VALUE!</v>
      </c>
      <c r="W80" s="104" t="e">
        <f t="shared" si="11"/>
        <v>#VALUE!</v>
      </c>
      <c r="X80" s="104" t="e">
        <f t="shared" si="11"/>
        <v>#VALUE!</v>
      </c>
      <c r="Y80" s="104" t="e">
        <f t="shared" si="11"/>
        <v>#VALUE!</v>
      </c>
      <c r="Z80" s="104" t="e">
        <f t="shared" si="11"/>
        <v>#VALUE!</v>
      </c>
      <c r="AA80" s="104" t="e">
        <f t="shared" si="11"/>
        <v>#VALUE!</v>
      </c>
      <c r="AB80" s="104" t="e">
        <f t="shared" si="11"/>
        <v>#VALUE!</v>
      </c>
      <c r="AC80" s="104" t="e">
        <f t="shared" si="11"/>
        <v>#VALUE!</v>
      </c>
      <c r="AD80" s="104" t="e">
        <f t="shared" si="11"/>
        <v>#VALUE!</v>
      </c>
      <c r="AE80" s="104" t="e">
        <f t="shared" si="11"/>
        <v>#VALUE!</v>
      </c>
      <c r="AF80" s="104" t="e">
        <f t="shared" si="11"/>
        <v>#VALUE!</v>
      </c>
      <c r="AG80" s="104" t="e">
        <f t="shared" si="11"/>
        <v>#VALUE!</v>
      </c>
      <c r="AH80" s="104" t="e">
        <f t="shared" si="11"/>
        <v>#VALUE!</v>
      </c>
      <c r="AI80" s="104" t="e">
        <f t="shared" si="11"/>
        <v>#VALUE!</v>
      </c>
      <c r="AJ80" s="104" t="e">
        <f t="shared" si="11"/>
        <v>#VALUE!</v>
      </c>
      <c r="AK80" s="104" t="e">
        <f t="shared" si="11"/>
        <v>#VALUE!</v>
      </c>
      <c r="AL80" s="104" t="e">
        <f t="shared" si="11"/>
        <v>#VALUE!</v>
      </c>
      <c r="AM80" s="104">
        <f t="shared" ref="AM80:BN80" si="12">SUM(AM20,AM21)-AM22</f>
        <v>0</v>
      </c>
      <c r="AN80" s="104">
        <f t="shared" si="12"/>
        <v>0</v>
      </c>
      <c r="AO80" s="104">
        <f t="shared" si="12"/>
        <v>0</v>
      </c>
      <c r="AP80" s="104">
        <f t="shared" si="12"/>
        <v>0</v>
      </c>
      <c r="AQ80" s="104">
        <f t="shared" si="12"/>
        <v>0</v>
      </c>
      <c r="AR80" s="104"/>
      <c r="AS80" s="104">
        <f t="shared" si="12"/>
        <v>0</v>
      </c>
      <c r="AT80" s="104">
        <f t="shared" si="12"/>
        <v>0</v>
      </c>
      <c r="AU80" s="104">
        <f t="shared" si="12"/>
        <v>0</v>
      </c>
      <c r="AV80" s="104">
        <f t="shared" si="12"/>
        <v>0</v>
      </c>
      <c r="AW80" s="104">
        <f t="shared" si="12"/>
        <v>0</v>
      </c>
      <c r="AX80" s="104">
        <f t="shared" si="12"/>
        <v>0</v>
      </c>
      <c r="AY80" s="104">
        <f t="shared" si="12"/>
        <v>-1471</v>
      </c>
      <c r="AZ80" s="104">
        <f t="shared" si="12"/>
        <v>1471</v>
      </c>
      <c r="BA80" s="104">
        <f t="shared" si="12"/>
        <v>0</v>
      </c>
      <c r="BB80" s="104">
        <f t="shared" si="12"/>
        <v>0</v>
      </c>
      <c r="BC80" s="104">
        <f t="shared" si="12"/>
        <v>0</v>
      </c>
      <c r="BD80" s="104">
        <f t="shared" si="12"/>
        <v>0</v>
      </c>
      <c r="BE80" s="104">
        <f t="shared" si="12"/>
        <v>0</v>
      </c>
      <c r="BF80" s="104">
        <f t="shared" si="12"/>
        <v>0</v>
      </c>
      <c r="BG80" s="104">
        <f t="shared" si="12"/>
        <v>0</v>
      </c>
      <c r="BH80" s="104">
        <f t="shared" si="12"/>
        <v>0</v>
      </c>
      <c r="BI80" s="104">
        <f t="shared" si="12"/>
        <v>0</v>
      </c>
      <c r="BJ80" s="104">
        <f t="shared" si="12"/>
        <v>0</v>
      </c>
      <c r="BK80" s="104">
        <f t="shared" si="12"/>
        <v>0</v>
      </c>
      <c r="BL80" s="104"/>
      <c r="BM80" s="104">
        <f t="shared" si="12"/>
        <v>0</v>
      </c>
      <c r="BN80" s="104">
        <f t="shared" si="12"/>
        <v>0</v>
      </c>
      <c r="BO80" s="104"/>
      <c r="BP80" s="104"/>
    </row>
    <row r="81" spans="2:68" ht="11.1" customHeight="1">
      <c r="B81" s="99"/>
      <c r="C81" s="96"/>
      <c r="D81" s="104"/>
      <c r="E81" s="104">
        <f t="shared" ref="E81:AI81" si="13">E24-SUM(E25:E31)</f>
        <v>0</v>
      </c>
      <c r="F81" s="104">
        <f t="shared" si="13"/>
        <v>0</v>
      </c>
      <c r="G81" s="104">
        <f t="shared" si="13"/>
        <v>0</v>
      </c>
      <c r="H81" s="104">
        <f t="shared" si="13"/>
        <v>0</v>
      </c>
      <c r="I81" s="104">
        <f t="shared" si="13"/>
        <v>0</v>
      </c>
      <c r="J81" s="104">
        <f t="shared" si="13"/>
        <v>0</v>
      </c>
      <c r="K81" s="104">
        <f t="shared" si="13"/>
        <v>0</v>
      </c>
      <c r="L81" s="104">
        <f t="shared" si="13"/>
        <v>0</v>
      </c>
      <c r="M81" s="104">
        <f t="shared" si="13"/>
        <v>0</v>
      </c>
      <c r="N81" s="104">
        <f t="shared" si="13"/>
        <v>0</v>
      </c>
      <c r="O81" s="104">
        <f t="shared" si="13"/>
        <v>0</v>
      </c>
      <c r="P81" s="104">
        <f t="shared" si="13"/>
        <v>0</v>
      </c>
      <c r="Q81" s="104">
        <f t="shared" si="13"/>
        <v>0</v>
      </c>
      <c r="R81" s="104">
        <f t="shared" si="13"/>
        <v>0</v>
      </c>
      <c r="S81" s="104">
        <f t="shared" si="13"/>
        <v>0</v>
      </c>
      <c r="T81" s="104">
        <f t="shared" si="13"/>
        <v>0</v>
      </c>
      <c r="U81" s="104">
        <f t="shared" si="13"/>
        <v>0</v>
      </c>
      <c r="V81" s="104">
        <f t="shared" si="13"/>
        <v>0</v>
      </c>
      <c r="W81" s="104">
        <f t="shared" si="13"/>
        <v>0</v>
      </c>
      <c r="X81" s="104">
        <f t="shared" si="13"/>
        <v>0</v>
      </c>
      <c r="Y81" s="104">
        <f t="shared" si="13"/>
        <v>0</v>
      </c>
      <c r="Z81" s="104">
        <f t="shared" si="13"/>
        <v>0</v>
      </c>
      <c r="AA81" s="104">
        <f t="shared" si="13"/>
        <v>0</v>
      </c>
      <c r="AB81" s="104">
        <f t="shared" si="13"/>
        <v>0</v>
      </c>
      <c r="AC81" s="104">
        <f t="shared" si="13"/>
        <v>0</v>
      </c>
      <c r="AD81" s="104">
        <f t="shared" si="13"/>
        <v>0</v>
      </c>
      <c r="AE81" s="104">
        <f t="shared" si="13"/>
        <v>0</v>
      </c>
      <c r="AF81" s="104">
        <f t="shared" si="13"/>
        <v>0</v>
      </c>
      <c r="AG81" s="104">
        <f t="shared" si="13"/>
        <v>0</v>
      </c>
      <c r="AH81" s="104">
        <f t="shared" si="13"/>
        <v>0</v>
      </c>
      <c r="AI81" s="104">
        <f t="shared" si="13"/>
        <v>0</v>
      </c>
      <c r="AJ81" s="104">
        <f t="shared" ref="AJ81:BN81" si="14">AJ24-SUM(AJ25:AJ31)</f>
        <v>0</v>
      </c>
      <c r="AK81" s="104">
        <f t="shared" si="14"/>
        <v>0</v>
      </c>
      <c r="AL81" s="104">
        <f t="shared" si="14"/>
        <v>0</v>
      </c>
      <c r="AM81" s="104">
        <f t="shared" si="14"/>
        <v>0</v>
      </c>
      <c r="AN81" s="104">
        <f t="shared" si="14"/>
        <v>0</v>
      </c>
      <c r="AO81" s="104">
        <f t="shared" si="14"/>
        <v>0</v>
      </c>
      <c r="AP81" s="104">
        <f t="shared" si="14"/>
        <v>0</v>
      </c>
      <c r="AQ81" s="104">
        <f t="shared" si="14"/>
        <v>0</v>
      </c>
      <c r="AR81" s="104"/>
      <c r="AS81" s="104">
        <f t="shared" si="14"/>
        <v>0</v>
      </c>
      <c r="AT81" s="104">
        <f t="shared" si="14"/>
        <v>0</v>
      </c>
      <c r="AU81" s="104">
        <f t="shared" si="14"/>
        <v>0</v>
      </c>
      <c r="AV81" s="104">
        <f t="shared" si="14"/>
        <v>0</v>
      </c>
      <c r="AW81" s="104">
        <f t="shared" si="14"/>
        <v>0</v>
      </c>
      <c r="AX81" s="104">
        <f t="shared" si="14"/>
        <v>0</v>
      </c>
      <c r="AY81" s="104">
        <f t="shared" si="14"/>
        <v>0</v>
      </c>
      <c r="AZ81" s="104">
        <f t="shared" si="14"/>
        <v>0</v>
      </c>
      <c r="BA81" s="104">
        <f t="shared" si="14"/>
        <v>0</v>
      </c>
      <c r="BB81" s="104">
        <f t="shared" si="14"/>
        <v>0</v>
      </c>
      <c r="BC81" s="104">
        <f t="shared" si="14"/>
        <v>0</v>
      </c>
      <c r="BD81" s="104">
        <f t="shared" si="14"/>
        <v>0</v>
      </c>
      <c r="BE81" s="104">
        <f t="shared" si="14"/>
        <v>0</v>
      </c>
      <c r="BF81" s="104">
        <f t="shared" si="14"/>
        <v>0</v>
      </c>
      <c r="BG81" s="104">
        <f t="shared" si="14"/>
        <v>0</v>
      </c>
      <c r="BH81" s="104">
        <f t="shared" si="14"/>
        <v>0</v>
      </c>
      <c r="BI81" s="104">
        <f t="shared" si="14"/>
        <v>0</v>
      </c>
      <c r="BJ81" s="104">
        <f t="shared" si="14"/>
        <v>0</v>
      </c>
      <c r="BK81" s="104">
        <f t="shared" si="14"/>
        <v>0</v>
      </c>
      <c r="BL81" s="104"/>
      <c r="BM81" s="104">
        <f t="shared" si="14"/>
        <v>0</v>
      </c>
      <c r="BN81" s="104">
        <f t="shared" si="14"/>
        <v>0</v>
      </c>
      <c r="BO81" s="104"/>
      <c r="BP81" s="104"/>
    </row>
    <row r="82" spans="2:68" ht="11.1" customHeight="1">
      <c r="B82" s="99"/>
      <c r="C82" s="96"/>
      <c r="D82" s="104"/>
      <c r="E82" s="104">
        <f t="shared" ref="E82:AI82" si="15">E32-SUM(E33:E44)+SUM(E35:E39)</f>
        <v>6.9000000468832923E-7</v>
      </c>
      <c r="F82" s="104">
        <f t="shared" si="15"/>
        <v>3.0000000439400765E-7</v>
      </c>
      <c r="G82" s="104">
        <f t="shared" si="15"/>
        <v>-4.9999999607308609E-7</v>
      </c>
      <c r="H82" s="104">
        <f t="shared" si="15"/>
        <v>3.9999999934536845E-7</v>
      </c>
      <c r="I82" s="104">
        <f t="shared" si="15"/>
        <v>1.9999999878450581E-7</v>
      </c>
      <c r="J82" s="104">
        <f t="shared" si="15"/>
        <v>-2.4999999403974016E-7</v>
      </c>
      <c r="K82" s="104">
        <f t="shared" si="15"/>
        <v>-3.4999999876106358E-7</v>
      </c>
      <c r="L82" s="104">
        <f t="shared" si="15"/>
        <v>1.5999997948767941E-7</v>
      </c>
      <c r="M82" s="104">
        <f t="shared" si="15"/>
        <v>-1.4999999997655777E-7</v>
      </c>
      <c r="N82" s="104">
        <f t="shared" si="15"/>
        <v>0</v>
      </c>
      <c r="O82" s="104">
        <f t="shared" si="15"/>
        <v>2.7999999474559445E-7</v>
      </c>
      <c r="P82" s="104">
        <f t="shared" si="15"/>
        <v>-4.2632564145606011E-14</v>
      </c>
      <c r="Q82" s="104">
        <f t="shared" si="15"/>
        <v>6.0396132539608516E-14</v>
      </c>
      <c r="R82" s="104">
        <f t="shared" si="15"/>
        <v>0</v>
      </c>
      <c r="S82" s="104">
        <f t="shared" si="15"/>
        <v>0</v>
      </c>
      <c r="T82" s="104">
        <f t="shared" si="15"/>
        <v>0</v>
      </c>
      <c r="U82" s="104">
        <f t="shared" si="15"/>
        <v>0</v>
      </c>
      <c r="V82" s="104">
        <f t="shared" si="15"/>
        <v>0</v>
      </c>
      <c r="W82" s="104">
        <f t="shared" si="15"/>
        <v>0</v>
      </c>
      <c r="X82" s="104">
        <f t="shared" si="15"/>
        <v>9.2370555648813024E-14</v>
      </c>
      <c r="Y82" s="104">
        <f t="shared" si="15"/>
        <v>0</v>
      </c>
      <c r="Z82" s="104">
        <f t="shared" si="15"/>
        <v>0</v>
      </c>
      <c r="AA82" s="104">
        <f t="shared" si="15"/>
        <v>0</v>
      </c>
      <c r="AB82" s="104">
        <f t="shared" si="15"/>
        <v>0</v>
      </c>
      <c r="AC82" s="104">
        <f t="shared" si="15"/>
        <v>0</v>
      </c>
      <c r="AD82" s="104">
        <f t="shared" si="15"/>
        <v>0</v>
      </c>
      <c r="AE82" s="104">
        <f t="shared" si="15"/>
        <v>0</v>
      </c>
      <c r="AF82" s="104">
        <f t="shared" si="15"/>
        <v>0</v>
      </c>
      <c r="AG82" s="104">
        <f t="shared" si="15"/>
        <v>0</v>
      </c>
      <c r="AH82" s="104">
        <f t="shared" si="15"/>
        <v>0</v>
      </c>
      <c r="AI82" s="104">
        <f t="shared" si="15"/>
        <v>0</v>
      </c>
      <c r="AJ82" s="104">
        <f t="shared" ref="AJ82:BN82" si="16">AJ32-SUM(AJ33:AJ44)+SUM(AJ35:AJ39)</f>
        <v>0</v>
      </c>
      <c r="AK82" s="104">
        <f t="shared" si="16"/>
        <v>0</v>
      </c>
      <c r="AL82" s="104">
        <f t="shared" si="16"/>
        <v>0</v>
      </c>
      <c r="AM82" s="104">
        <f t="shared" si="16"/>
        <v>0</v>
      </c>
      <c r="AN82" s="104">
        <f t="shared" si="16"/>
        <v>0</v>
      </c>
      <c r="AO82" s="104">
        <f t="shared" si="16"/>
        <v>0</v>
      </c>
      <c r="AP82" s="104">
        <f t="shared" si="16"/>
        <v>0</v>
      </c>
      <c r="AQ82" s="104">
        <f t="shared" si="16"/>
        <v>0</v>
      </c>
      <c r="AR82" s="104"/>
      <c r="AS82" s="104">
        <f t="shared" si="16"/>
        <v>0</v>
      </c>
      <c r="AT82" s="104">
        <f t="shared" si="16"/>
        <v>0</v>
      </c>
      <c r="AU82" s="104">
        <f t="shared" si="16"/>
        <v>0</v>
      </c>
      <c r="AV82" s="104">
        <f t="shared" si="16"/>
        <v>-2.1000010974603356E-7</v>
      </c>
      <c r="AW82" s="104">
        <f t="shared" si="16"/>
        <v>0</v>
      </c>
      <c r="AX82" s="104">
        <f t="shared" si="16"/>
        <v>0</v>
      </c>
      <c r="AY82" s="104">
        <f t="shared" si="16"/>
        <v>0</v>
      </c>
      <c r="AZ82" s="104">
        <f t="shared" si="16"/>
        <v>0</v>
      </c>
      <c r="BA82" s="104">
        <f t="shared" si="16"/>
        <v>0</v>
      </c>
      <c r="BB82" s="104">
        <f t="shared" si="16"/>
        <v>0</v>
      </c>
      <c r="BC82" s="104">
        <f t="shared" si="16"/>
        <v>0</v>
      </c>
      <c r="BD82" s="104">
        <f t="shared" si="16"/>
        <v>0</v>
      </c>
      <c r="BE82" s="104">
        <f t="shared" si="16"/>
        <v>0</v>
      </c>
      <c r="BF82" s="104">
        <f t="shared" si="16"/>
        <v>0</v>
      </c>
      <c r="BG82" s="104">
        <f t="shared" si="16"/>
        <v>0</v>
      </c>
      <c r="BH82" s="104">
        <f t="shared" si="16"/>
        <v>0</v>
      </c>
      <c r="BI82" s="104">
        <f t="shared" si="16"/>
        <v>0</v>
      </c>
      <c r="BJ82" s="104">
        <f t="shared" si="16"/>
        <v>0</v>
      </c>
      <c r="BK82" s="104">
        <f t="shared" si="16"/>
        <v>0</v>
      </c>
      <c r="BL82" s="104"/>
      <c r="BM82" s="104">
        <f t="shared" si="16"/>
        <v>0</v>
      </c>
      <c r="BN82" s="104">
        <f t="shared" si="16"/>
        <v>-1.1368683772161603E-12</v>
      </c>
      <c r="BO82" s="104"/>
      <c r="BP82" s="104"/>
    </row>
    <row r="83" spans="2:68" ht="18" customHeight="1">
      <c r="B83" s="99"/>
      <c r="C83" s="96"/>
      <c r="D83" s="104"/>
      <c r="E83" s="104">
        <f t="shared" ref="E83:AI83" si="17">SUM(E23,E24,E32,E45,E51,E56)-E63</f>
        <v>0</v>
      </c>
      <c r="F83" s="104">
        <f t="shared" si="17"/>
        <v>0</v>
      </c>
      <c r="G83" s="104">
        <f t="shared" si="17"/>
        <v>0</v>
      </c>
      <c r="H83" s="104">
        <f t="shared" si="17"/>
        <v>0</v>
      </c>
      <c r="I83" s="104">
        <f t="shared" si="17"/>
        <v>0</v>
      </c>
      <c r="J83" s="104">
        <f t="shared" si="17"/>
        <v>0</v>
      </c>
      <c r="K83" s="104">
        <f t="shared" si="17"/>
        <v>0</v>
      </c>
      <c r="L83" s="104">
        <f t="shared" si="17"/>
        <v>0</v>
      </c>
      <c r="M83" s="104">
        <f t="shared" si="17"/>
        <v>0</v>
      </c>
      <c r="N83" s="104">
        <f t="shared" si="17"/>
        <v>0</v>
      </c>
      <c r="O83" s="104">
        <f t="shared" si="17"/>
        <v>0</v>
      </c>
      <c r="P83" s="104">
        <f t="shared" si="17"/>
        <v>0</v>
      </c>
      <c r="Q83" s="104">
        <f t="shared" si="17"/>
        <v>0</v>
      </c>
      <c r="R83" s="104">
        <f t="shared" si="17"/>
        <v>0</v>
      </c>
      <c r="S83" s="104">
        <f t="shared" si="17"/>
        <v>0</v>
      </c>
      <c r="T83" s="104">
        <f t="shared" si="17"/>
        <v>0</v>
      </c>
      <c r="U83" s="104">
        <f t="shared" si="17"/>
        <v>0</v>
      </c>
      <c r="V83" s="104">
        <f t="shared" si="17"/>
        <v>0</v>
      </c>
      <c r="W83" s="104">
        <f t="shared" si="17"/>
        <v>0</v>
      </c>
      <c r="X83" s="104">
        <f t="shared" si="17"/>
        <v>0</v>
      </c>
      <c r="Y83" s="104">
        <f t="shared" si="17"/>
        <v>0</v>
      </c>
      <c r="Z83" s="104">
        <f t="shared" si="17"/>
        <v>0</v>
      </c>
      <c r="AA83" s="104">
        <f t="shared" si="17"/>
        <v>0</v>
      </c>
      <c r="AB83" s="104">
        <f t="shared" si="17"/>
        <v>0</v>
      </c>
      <c r="AC83" s="104">
        <f t="shared" si="17"/>
        <v>0</v>
      </c>
      <c r="AD83" s="104">
        <f t="shared" si="17"/>
        <v>0</v>
      </c>
      <c r="AE83" s="104">
        <f t="shared" si="17"/>
        <v>0</v>
      </c>
      <c r="AF83" s="104">
        <f t="shared" si="17"/>
        <v>0</v>
      </c>
      <c r="AG83" s="104">
        <f t="shared" si="17"/>
        <v>0</v>
      </c>
      <c r="AH83" s="104">
        <f t="shared" si="17"/>
        <v>0</v>
      </c>
      <c r="AI83" s="104">
        <f t="shared" si="17"/>
        <v>0</v>
      </c>
      <c r="AJ83" s="104">
        <f t="shared" ref="AJ83:BN83" si="18">SUM(AJ23,AJ24,AJ32,AJ45,AJ51,AJ56)-AJ63</f>
        <v>0</v>
      </c>
      <c r="AK83" s="104">
        <f t="shared" si="18"/>
        <v>0</v>
      </c>
      <c r="AL83" s="104">
        <f t="shared" si="18"/>
        <v>0</v>
      </c>
      <c r="AM83" s="104">
        <f t="shared" si="18"/>
        <v>0</v>
      </c>
      <c r="AN83" s="104">
        <f t="shared" si="18"/>
        <v>0</v>
      </c>
      <c r="AO83" s="104">
        <f t="shared" si="18"/>
        <v>0</v>
      </c>
      <c r="AP83" s="104">
        <f t="shared" si="18"/>
        <v>0</v>
      </c>
      <c r="AQ83" s="104">
        <f t="shared" si="18"/>
        <v>0</v>
      </c>
      <c r="AR83" s="104"/>
      <c r="AS83" s="104">
        <f t="shared" si="18"/>
        <v>0</v>
      </c>
      <c r="AT83" s="104">
        <f t="shared" si="18"/>
        <v>0</v>
      </c>
      <c r="AU83" s="104">
        <f t="shared" si="18"/>
        <v>0</v>
      </c>
      <c r="AV83" s="104">
        <f t="shared" si="18"/>
        <v>0</v>
      </c>
      <c r="AW83" s="104">
        <f t="shared" si="18"/>
        <v>0</v>
      </c>
      <c r="AX83" s="104">
        <f t="shared" si="18"/>
        <v>0</v>
      </c>
      <c r="AY83" s="104">
        <f t="shared" si="18"/>
        <v>-1962</v>
      </c>
      <c r="AZ83" s="104">
        <f t="shared" si="18"/>
        <v>0</v>
      </c>
      <c r="BA83" s="104">
        <f t="shared" si="18"/>
        <v>0</v>
      </c>
      <c r="BB83" s="104">
        <f t="shared" si="18"/>
        <v>0</v>
      </c>
      <c r="BC83" s="104">
        <f t="shared" si="18"/>
        <v>0</v>
      </c>
      <c r="BD83" s="104">
        <f t="shared" si="18"/>
        <v>0</v>
      </c>
      <c r="BE83" s="104">
        <f t="shared" si="18"/>
        <v>0</v>
      </c>
      <c r="BF83" s="104">
        <f t="shared" si="18"/>
        <v>0</v>
      </c>
      <c r="BG83" s="104">
        <f t="shared" si="18"/>
        <v>0</v>
      </c>
      <c r="BH83" s="104">
        <f t="shared" si="18"/>
        <v>0</v>
      </c>
      <c r="BI83" s="104">
        <f t="shared" si="18"/>
        <v>0</v>
      </c>
      <c r="BJ83" s="104">
        <f t="shared" si="18"/>
        <v>0</v>
      </c>
      <c r="BK83" s="104">
        <f t="shared" si="18"/>
        <v>0</v>
      </c>
      <c r="BL83" s="104"/>
      <c r="BM83" s="104">
        <f t="shared" si="18"/>
        <v>0</v>
      </c>
      <c r="BN83" s="104">
        <f t="shared" si="18"/>
        <v>0</v>
      </c>
      <c r="BO83" s="104"/>
      <c r="BP83" s="104"/>
    </row>
    <row r="84" spans="2:68" ht="11.1" customHeight="1">
      <c r="B84" s="99"/>
      <c r="C84" s="96"/>
      <c r="D84" s="104"/>
      <c r="E84" s="104">
        <f t="shared" ref="E84:AI84" si="19">E18-E63-E64</f>
        <v>0</v>
      </c>
      <c r="F84" s="104">
        <f t="shared" si="19"/>
        <v>0</v>
      </c>
      <c r="G84" s="104">
        <f t="shared" si="19"/>
        <v>0</v>
      </c>
      <c r="H84" s="104">
        <f t="shared" si="19"/>
        <v>0</v>
      </c>
      <c r="I84" s="104">
        <f t="shared" si="19"/>
        <v>0</v>
      </c>
      <c r="J84" s="104">
        <f t="shared" si="19"/>
        <v>0</v>
      </c>
      <c r="K84" s="104">
        <f t="shared" si="19"/>
        <v>0</v>
      </c>
      <c r="L84" s="104">
        <f t="shared" si="19"/>
        <v>0</v>
      </c>
      <c r="M84" s="104">
        <f t="shared" si="19"/>
        <v>0</v>
      </c>
      <c r="N84" s="104">
        <f t="shared" si="19"/>
        <v>0</v>
      </c>
      <c r="O84" s="104">
        <f t="shared" si="19"/>
        <v>0</v>
      </c>
      <c r="P84" s="104">
        <f t="shared" si="19"/>
        <v>0</v>
      </c>
      <c r="Q84" s="104">
        <f t="shared" si="19"/>
        <v>0</v>
      </c>
      <c r="R84" s="104">
        <f t="shared" si="19"/>
        <v>0</v>
      </c>
      <c r="S84" s="104">
        <f t="shared" si="19"/>
        <v>0</v>
      </c>
      <c r="T84" s="104">
        <f t="shared" si="19"/>
        <v>0</v>
      </c>
      <c r="U84" s="104">
        <f t="shared" si="19"/>
        <v>0</v>
      </c>
      <c r="V84" s="104">
        <f t="shared" si="19"/>
        <v>0</v>
      </c>
      <c r="W84" s="104">
        <f t="shared" si="19"/>
        <v>0</v>
      </c>
      <c r="X84" s="104">
        <f t="shared" si="19"/>
        <v>0</v>
      </c>
      <c r="Y84" s="104">
        <f t="shared" si="19"/>
        <v>0</v>
      </c>
      <c r="Z84" s="104">
        <f t="shared" si="19"/>
        <v>0</v>
      </c>
      <c r="AA84" s="104">
        <f t="shared" si="19"/>
        <v>0</v>
      </c>
      <c r="AB84" s="104">
        <f t="shared" si="19"/>
        <v>0</v>
      </c>
      <c r="AC84" s="104">
        <f t="shared" si="19"/>
        <v>0</v>
      </c>
      <c r="AD84" s="104">
        <f t="shared" si="19"/>
        <v>0</v>
      </c>
      <c r="AE84" s="104">
        <f t="shared" si="19"/>
        <v>0</v>
      </c>
      <c r="AF84" s="104">
        <f t="shared" si="19"/>
        <v>0</v>
      </c>
      <c r="AG84" s="104">
        <f t="shared" si="19"/>
        <v>0</v>
      </c>
      <c r="AH84" s="104">
        <f t="shared" si="19"/>
        <v>0</v>
      </c>
      <c r="AI84" s="104">
        <f t="shared" si="19"/>
        <v>0</v>
      </c>
      <c r="AJ84" s="104">
        <f t="shared" ref="AJ84:BN84" si="20">AJ18-AJ63-AJ64</f>
        <v>0</v>
      </c>
      <c r="AK84" s="104">
        <f t="shared" si="20"/>
        <v>0</v>
      </c>
      <c r="AL84" s="104">
        <f t="shared" si="20"/>
        <v>0</v>
      </c>
      <c r="AM84" s="104">
        <f t="shared" si="20"/>
        <v>0</v>
      </c>
      <c r="AN84" s="104">
        <f t="shared" si="20"/>
        <v>0</v>
      </c>
      <c r="AO84" s="104">
        <f t="shared" si="20"/>
        <v>0</v>
      </c>
      <c r="AP84" s="104">
        <f t="shared" si="20"/>
        <v>0</v>
      </c>
      <c r="AQ84" s="104">
        <f t="shared" si="20"/>
        <v>0</v>
      </c>
      <c r="AR84" s="104"/>
      <c r="AS84" s="104">
        <f t="shared" si="20"/>
        <v>0</v>
      </c>
      <c r="AT84" s="104">
        <f t="shared" si="20"/>
        <v>0</v>
      </c>
      <c r="AU84" s="104">
        <f t="shared" si="20"/>
        <v>0</v>
      </c>
      <c r="AV84" s="104">
        <f t="shared" si="20"/>
        <v>0</v>
      </c>
      <c r="AW84" s="104">
        <f t="shared" si="20"/>
        <v>0</v>
      </c>
      <c r="AX84" s="104">
        <f t="shared" si="20"/>
        <v>0</v>
      </c>
      <c r="AY84" s="104">
        <f t="shared" si="20"/>
        <v>0</v>
      </c>
      <c r="AZ84" s="104">
        <f t="shared" si="20"/>
        <v>0</v>
      </c>
      <c r="BA84" s="104">
        <f t="shared" si="20"/>
        <v>0</v>
      </c>
      <c r="BB84" s="104">
        <f t="shared" si="20"/>
        <v>0</v>
      </c>
      <c r="BC84" s="104">
        <f t="shared" si="20"/>
        <v>0</v>
      </c>
      <c r="BD84" s="104">
        <f t="shared" si="20"/>
        <v>0</v>
      </c>
      <c r="BE84" s="104">
        <f t="shared" si="20"/>
        <v>0</v>
      </c>
      <c r="BF84" s="104">
        <f t="shared" si="20"/>
        <v>0</v>
      </c>
      <c r="BG84" s="104">
        <f t="shared" si="20"/>
        <v>0</v>
      </c>
      <c r="BH84" s="104">
        <f t="shared" si="20"/>
        <v>0</v>
      </c>
      <c r="BI84" s="104">
        <f t="shared" si="20"/>
        <v>0</v>
      </c>
      <c r="BJ84" s="104">
        <f t="shared" si="20"/>
        <v>0</v>
      </c>
      <c r="BK84" s="104">
        <f t="shared" si="20"/>
        <v>0</v>
      </c>
      <c r="BL84" s="104"/>
      <c r="BM84" s="104">
        <f t="shared" si="20"/>
        <v>0</v>
      </c>
      <c r="BN84" s="104">
        <f t="shared" si="20"/>
        <v>0</v>
      </c>
      <c r="BO84" s="104"/>
      <c r="BP84" s="104"/>
    </row>
    <row r="85" spans="2:68" ht="11.1" customHeight="1">
      <c r="B85" s="99"/>
      <c r="C85" s="96"/>
      <c r="D85" s="104"/>
      <c r="E85" s="104">
        <f t="shared" ref="E85:AI85" si="21">E20-E63-E65</f>
        <v>0</v>
      </c>
      <c r="F85" s="104">
        <f t="shared" si="21"/>
        <v>0</v>
      </c>
      <c r="G85" s="104">
        <f t="shared" si="21"/>
        <v>0</v>
      </c>
      <c r="H85" s="104">
        <f t="shared" si="21"/>
        <v>0</v>
      </c>
      <c r="I85" s="104">
        <f t="shared" si="21"/>
        <v>0</v>
      </c>
      <c r="J85" s="104">
        <f t="shared" si="21"/>
        <v>0</v>
      </c>
      <c r="K85" s="104">
        <f t="shared" si="21"/>
        <v>0</v>
      </c>
      <c r="L85" s="104">
        <f t="shared" si="21"/>
        <v>0</v>
      </c>
      <c r="M85" s="104">
        <f t="shared" si="21"/>
        <v>0</v>
      </c>
      <c r="N85" s="104">
        <f t="shared" si="21"/>
        <v>0</v>
      </c>
      <c r="O85" s="104">
        <f t="shared" si="21"/>
        <v>0</v>
      </c>
      <c r="P85" s="104">
        <f t="shared" si="21"/>
        <v>0</v>
      </c>
      <c r="Q85" s="104">
        <f t="shared" si="21"/>
        <v>0</v>
      </c>
      <c r="R85" s="104">
        <f t="shared" si="21"/>
        <v>0</v>
      </c>
      <c r="S85" s="104">
        <f t="shared" si="21"/>
        <v>0</v>
      </c>
      <c r="T85" s="104">
        <f t="shared" si="21"/>
        <v>0</v>
      </c>
      <c r="U85" s="104">
        <f t="shared" si="21"/>
        <v>0</v>
      </c>
      <c r="V85" s="104">
        <f t="shared" si="21"/>
        <v>0</v>
      </c>
      <c r="W85" s="104">
        <f t="shared" si="21"/>
        <v>0</v>
      </c>
      <c r="X85" s="104">
        <f t="shared" si="21"/>
        <v>0</v>
      </c>
      <c r="Y85" s="104">
        <f t="shared" si="21"/>
        <v>0</v>
      </c>
      <c r="Z85" s="104">
        <f t="shared" si="21"/>
        <v>0</v>
      </c>
      <c r="AA85" s="104">
        <f t="shared" si="21"/>
        <v>0</v>
      </c>
      <c r="AB85" s="104">
        <f t="shared" si="21"/>
        <v>0</v>
      </c>
      <c r="AC85" s="104">
        <f t="shared" si="21"/>
        <v>0</v>
      </c>
      <c r="AD85" s="104">
        <f t="shared" si="21"/>
        <v>0</v>
      </c>
      <c r="AE85" s="104">
        <f t="shared" si="21"/>
        <v>0</v>
      </c>
      <c r="AF85" s="104">
        <f t="shared" si="21"/>
        <v>0</v>
      </c>
      <c r="AG85" s="104">
        <f t="shared" si="21"/>
        <v>0</v>
      </c>
      <c r="AH85" s="104">
        <f t="shared" si="21"/>
        <v>0</v>
      </c>
      <c r="AI85" s="104">
        <f t="shared" si="21"/>
        <v>0</v>
      </c>
      <c r="AJ85" s="104">
        <f t="shared" ref="AJ85:BN85" si="22">AJ20-AJ63-AJ65</f>
        <v>0</v>
      </c>
      <c r="AK85" s="104">
        <f t="shared" si="22"/>
        <v>0</v>
      </c>
      <c r="AL85" s="104">
        <f t="shared" si="22"/>
        <v>0</v>
      </c>
      <c r="AM85" s="104">
        <f t="shared" si="22"/>
        <v>0</v>
      </c>
      <c r="AN85" s="104">
        <f t="shared" si="22"/>
        <v>0</v>
      </c>
      <c r="AO85" s="104">
        <f t="shared" si="22"/>
        <v>0</v>
      </c>
      <c r="AP85" s="104">
        <f t="shared" si="22"/>
        <v>0</v>
      </c>
      <c r="AQ85" s="104">
        <f t="shared" si="22"/>
        <v>0</v>
      </c>
      <c r="AR85" s="104"/>
      <c r="AS85" s="104">
        <f t="shared" si="22"/>
        <v>0</v>
      </c>
      <c r="AT85" s="104">
        <f t="shared" si="22"/>
        <v>0</v>
      </c>
      <c r="AU85" s="104">
        <f t="shared" si="22"/>
        <v>0</v>
      </c>
      <c r="AV85" s="104">
        <f t="shared" si="22"/>
        <v>0</v>
      </c>
      <c r="AW85" s="104">
        <f t="shared" si="22"/>
        <v>0</v>
      </c>
      <c r="AX85" s="104">
        <f t="shared" si="22"/>
        <v>0</v>
      </c>
      <c r="AY85" s="104">
        <f t="shared" si="22"/>
        <v>-1962</v>
      </c>
      <c r="AZ85" s="104">
        <f t="shared" si="22"/>
        <v>1568.2281480000001</v>
      </c>
      <c r="BA85" s="104">
        <f t="shared" si="22"/>
        <v>285.5297035500007</v>
      </c>
      <c r="BB85" s="104">
        <f t="shared" si="22"/>
        <v>76.731813000000329</v>
      </c>
      <c r="BC85" s="104">
        <f t="shared" si="22"/>
        <v>31.510335450000639</v>
      </c>
      <c r="BD85" s="104">
        <f t="shared" si="22"/>
        <v>0</v>
      </c>
      <c r="BE85" s="104">
        <f t="shared" si="22"/>
        <v>0</v>
      </c>
      <c r="BF85" s="104">
        <f t="shared" si="22"/>
        <v>0</v>
      </c>
      <c r="BG85" s="104">
        <f t="shared" si="22"/>
        <v>0</v>
      </c>
      <c r="BH85" s="104">
        <f t="shared" si="22"/>
        <v>0</v>
      </c>
      <c r="BI85" s="104">
        <f t="shared" si="22"/>
        <v>0</v>
      </c>
      <c r="BJ85" s="104">
        <f t="shared" si="22"/>
        <v>0</v>
      </c>
      <c r="BK85" s="104">
        <f t="shared" si="22"/>
        <v>0</v>
      </c>
      <c r="BL85" s="104"/>
      <c r="BM85" s="104">
        <f t="shared" si="22"/>
        <v>0</v>
      </c>
      <c r="BN85" s="104">
        <f t="shared" si="22"/>
        <v>0</v>
      </c>
      <c r="BO85" s="104"/>
      <c r="BP85" s="104"/>
    </row>
    <row r="86" spans="2:68" ht="11.1" customHeight="1">
      <c r="B86" s="99"/>
      <c r="C86" s="96"/>
      <c r="D86" s="104"/>
      <c r="E86" s="104">
        <f t="shared" ref="E86:AI86" si="23">E22-E63-E66</f>
        <v>1.4210854715202004E-14</v>
      </c>
      <c r="F86" s="104">
        <f t="shared" si="23"/>
        <v>0</v>
      </c>
      <c r="G86" s="104">
        <f t="shared" si="23"/>
        <v>0</v>
      </c>
      <c r="H86" s="104">
        <f t="shared" si="23"/>
        <v>1.0746958878371515E-13</v>
      </c>
      <c r="I86" s="104">
        <f t="shared" si="23"/>
        <v>3.9468428525424315E-14</v>
      </c>
      <c r="J86" s="104">
        <f t="shared" si="23"/>
        <v>7.1054273576010019E-15</v>
      </c>
      <c r="K86" s="104">
        <f t="shared" si="23"/>
        <v>-4.9737991503207013E-14</v>
      </c>
      <c r="L86" s="104">
        <f t="shared" si="23"/>
        <v>-1.1102230246251565E-13</v>
      </c>
      <c r="M86" s="104">
        <f t="shared" si="23"/>
        <v>-8.8151708155237429E-14</v>
      </c>
      <c r="N86" s="104">
        <f t="shared" si="23"/>
        <v>9.4591001698063337E-14</v>
      </c>
      <c r="O86" s="104">
        <f t="shared" si="23"/>
        <v>-1.532107773982716E-13</v>
      </c>
      <c r="P86" s="104">
        <f t="shared" si="23"/>
        <v>1.865174681370263E-14</v>
      </c>
      <c r="Q86" s="104">
        <f t="shared" si="23"/>
        <v>0</v>
      </c>
      <c r="R86" s="104">
        <f t="shared" si="23"/>
        <v>1.7053025658242404E-13</v>
      </c>
      <c r="S86" s="104">
        <f t="shared" si="23"/>
        <v>0</v>
      </c>
      <c r="T86" s="104">
        <f t="shared" si="23"/>
        <v>2.8421709430404007E-13</v>
      </c>
      <c r="U86" s="104">
        <f t="shared" si="23"/>
        <v>2.9842794901924208E-13</v>
      </c>
      <c r="V86" s="104">
        <f t="shared" si="23"/>
        <v>-1.7053025658242404E-13</v>
      </c>
      <c r="W86" s="104">
        <f t="shared" si="23"/>
        <v>9.2370555648813024E-14</v>
      </c>
      <c r="X86" s="104">
        <f t="shared" si="23"/>
        <v>2.9842794901924208E-13</v>
      </c>
      <c r="Y86" s="104">
        <f t="shared" si="23"/>
        <v>-1.2789769243681803E-13</v>
      </c>
      <c r="Z86" s="104">
        <f t="shared" si="23"/>
        <v>-6.6080474425689317E-13</v>
      </c>
      <c r="AA86" s="104">
        <f t="shared" si="23"/>
        <v>-4.1655567883935873E-13</v>
      </c>
      <c r="AB86" s="104">
        <f t="shared" si="23"/>
        <v>-1.9895196601282805E-13</v>
      </c>
      <c r="AC86" s="104">
        <f t="shared" si="23"/>
        <v>0</v>
      </c>
      <c r="AD86" s="104">
        <f t="shared" si="23"/>
        <v>0</v>
      </c>
      <c r="AE86" s="104">
        <f t="shared" si="23"/>
        <v>-1.5631940186722204E-13</v>
      </c>
      <c r="AF86" s="104">
        <f t="shared" si="23"/>
        <v>3.4106051316484809E-13</v>
      </c>
      <c r="AG86" s="104">
        <f t="shared" si="23"/>
        <v>-7.9580786405131221E-13</v>
      </c>
      <c r="AH86" s="104">
        <f t="shared" si="23"/>
        <v>-1.4779288903810084E-12</v>
      </c>
      <c r="AI86" s="104">
        <f t="shared" si="23"/>
        <v>1.1084466677857563E-12</v>
      </c>
      <c r="AJ86" s="104">
        <f t="shared" ref="AJ86:BN86" si="24">AJ22-AJ63-AJ66</f>
        <v>1.6164847238542279E-13</v>
      </c>
      <c r="AK86" s="104">
        <f t="shared" si="24"/>
        <v>-7.9580786405131221E-13</v>
      </c>
      <c r="AL86" s="104">
        <f t="shared" si="24"/>
        <v>0</v>
      </c>
      <c r="AM86" s="104">
        <f t="shared" si="24"/>
        <v>1.4779288903810084E-12</v>
      </c>
      <c r="AN86" s="104">
        <f t="shared" si="24"/>
        <v>0</v>
      </c>
      <c r="AO86" s="104">
        <f t="shared" si="24"/>
        <v>1.2505552149377763E-12</v>
      </c>
      <c r="AP86" s="104">
        <f t="shared" si="24"/>
        <v>0</v>
      </c>
      <c r="AQ86" s="104">
        <f t="shared" si="24"/>
        <v>0</v>
      </c>
      <c r="AR86" s="104"/>
      <c r="AS86" s="104">
        <f t="shared" si="24"/>
        <v>0</v>
      </c>
      <c r="AT86" s="104">
        <f t="shared" si="24"/>
        <v>0</v>
      </c>
      <c r="AU86" s="104">
        <f t="shared" si="24"/>
        <v>4.0927261579781771E-12</v>
      </c>
      <c r="AV86" s="104">
        <f t="shared" si="24"/>
        <v>3.637978807091713E-12</v>
      </c>
      <c r="AW86" s="104">
        <f t="shared" si="24"/>
        <v>0</v>
      </c>
      <c r="AX86" s="104">
        <f t="shared" si="24"/>
        <v>3.1832314562052488E-12</v>
      </c>
      <c r="AY86" s="104">
        <f t="shared" si="24"/>
        <v>0</v>
      </c>
      <c r="AZ86" s="104">
        <f t="shared" si="24"/>
        <v>0</v>
      </c>
      <c r="BA86" s="104">
        <f t="shared" si="24"/>
        <v>2.5011104298755527E-12</v>
      </c>
      <c r="BB86" s="104">
        <f t="shared" si="24"/>
        <v>0</v>
      </c>
      <c r="BC86" s="104">
        <f t="shared" si="24"/>
        <v>1.0764722446765518E-12</v>
      </c>
      <c r="BD86" s="104">
        <f t="shared" si="24"/>
        <v>1.1368683772161603E-12</v>
      </c>
      <c r="BE86" s="104">
        <f t="shared" si="24"/>
        <v>-4.7748471843078732E-12</v>
      </c>
      <c r="BF86" s="104">
        <f t="shared" si="24"/>
        <v>0</v>
      </c>
      <c r="BG86" s="104">
        <f t="shared" si="24"/>
        <v>0</v>
      </c>
      <c r="BH86" s="104">
        <f t="shared" si="24"/>
        <v>-1.5916157281026244E-12</v>
      </c>
      <c r="BI86" s="104">
        <f t="shared" si="24"/>
        <v>0</v>
      </c>
      <c r="BJ86" s="104">
        <f t="shared" si="24"/>
        <v>-1.5347723092418164E-12</v>
      </c>
      <c r="BK86" s="104">
        <f t="shared" si="24"/>
        <v>9.9120711638533976E-13</v>
      </c>
      <c r="BL86" s="104"/>
      <c r="BM86" s="104">
        <f t="shared" si="24"/>
        <v>-1.7621459846850485E-12</v>
      </c>
      <c r="BN86" s="104">
        <f t="shared" si="24"/>
        <v>2.8990143619012088E-12</v>
      </c>
      <c r="BO86" s="104"/>
      <c r="BP86" s="104"/>
    </row>
    <row r="87" spans="2:68" ht="11.1" customHeight="1">
      <c r="B87" s="99"/>
      <c r="C87" s="96"/>
      <c r="D87" s="104"/>
      <c r="E87" s="104">
        <f t="shared" ref="E87:AJ87" si="25">D68+E66-E68</f>
        <v>0</v>
      </c>
      <c r="F87" s="104">
        <f t="shared" si="25"/>
        <v>0</v>
      </c>
      <c r="G87" s="104">
        <f t="shared" si="25"/>
        <v>0</v>
      </c>
      <c r="H87" s="104">
        <f t="shared" si="25"/>
        <v>0</v>
      </c>
      <c r="I87" s="104">
        <f t="shared" si="25"/>
        <v>0</v>
      </c>
      <c r="J87" s="104">
        <f t="shared" si="25"/>
        <v>0</v>
      </c>
      <c r="K87" s="104">
        <f t="shared" si="25"/>
        <v>0</v>
      </c>
      <c r="L87" s="104">
        <f t="shared" si="25"/>
        <v>0</v>
      </c>
      <c r="M87" s="104">
        <f t="shared" si="25"/>
        <v>0</v>
      </c>
      <c r="N87" s="104">
        <f t="shared" si="25"/>
        <v>0</v>
      </c>
      <c r="O87" s="104">
        <f t="shared" si="25"/>
        <v>0</v>
      </c>
      <c r="P87" s="104">
        <f t="shared" si="25"/>
        <v>0</v>
      </c>
      <c r="Q87" s="104">
        <f t="shared" si="25"/>
        <v>0</v>
      </c>
      <c r="R87" s="104">
        <f t="shared" si="25"/>
        <v>0</v>
      </c>
      <c r="S87" s="104">
        <f t="shared" si="25"/>
        <v>0</v>
      </c>
      <c r="T87" s="104">
        <f t="shared" si="25"/>
        <v>0</v>
      </c>
      <c r="U87" s="104">
        <f t="shared" si="25"/>
        <v>2.9999998218954715E-7</v>
      </c>
      <c r="V87" s="104">
        <f t="shared" si="25"/>
        <v>0</v>
      </c>
      <c r="W87" s="104">
        <f t="shared" si="25"/>
        <v>-3.0000006745467545E-7</v>
      </c>
      <c r="X87" s="104">
        <f t="shared" si="25"/>
        <v>8.0000000934887794E-7</v>
      </c>
      <c r="Y87" s="104">
        <f t="shared" si="25"/>
        <v>4.9999982820736477E-8</v>
      </c>
      <c r="Z87" s="104">
        <f t="shared" si="25"/>
        <v>-1.9999993128294591E-7</v>
      </c>
      <c r="AA87" s="104">
        <f t="shared" si="25"/>
        <v>-1.0000002248489182E-7</v>
      </c>
      <c r="AB87" s="104">
        <f t="shared" si="25"/>
        <v>-5.0000005558104021E-7</v>
      </c>
      <c r="AC87" s="104">
        <f t="shared" si="25"/>
        <v>-3.5000005027541192E-7</v>
      </c>
      <c r="AD87" s="104">
        <f t="shared" si="25"/>
        <v>3.9999997625272954E-7</v>
      </c>
      <c r="AE87" s="104">
        <f t="shared" si="25"/>
        <v>0</v>
      </c>
      <c r="AF87" s="104">
        <f t="shared" si="25"/>
        <v>0</v>
      </c>
      <c r="AG87" s="104">
        <f t="shared" si="25"/>
        <v>0</v>
      </c>
      <c r="AH87" s="104">
        <f t="shared" si="25"/>
        <v>-3.1086244689504383E-14</v>
      </c>
      <c r="AI87" s="104">
        <f t="shared" si="25"/>
        <v>0</v>
      </c>
      <c r="AJ87" s="104">
        <f t="shared" si="25"/>
        <v>0</v>
      </c>
      <c r="AK87" s="104">
        <f t="shared" ref="AK87:BI87" si="26">AJ68+AK66-AK68</f>
        <v>0</v>
      </c>
      <c r="AL87" s="104">
        <f t="shared" si="26"/>
        <v>0</v>
      </c>
      <c r="AM87" s="104">
        <f t="shared" si="26"/>
        <v>0</v>
      </c>
      <c r="AN87" s="104">
        <f t="shared" si="26"/>
        <v>0</v>
      </c>
      <c r="AO87" s="104">
        <f t="shared" si="26"/>
        <v>0</v>
      </c>
      <c r="AP87" s="104">
        <f t="shared" si="26"/>
        <v>-2199.9999999999995</v>
      </c>
      <c r="AQ87" s="104">
        <f t="shared" si="26"/>
        <v>0</v>
      </c>
      <c r="AR87" s="104"/>
      <c r="AS87" s="104">
        <f t="shared" si="26"/>
        <v>0</v>
      </c>
      <c r="AT87" s="104">
        <f t="shared" si="26"/>
        <v>0</v>
      </c>
      <c r="AU87" s="104">
        <f t="shared" si="26"/>
        <v>-1500.0000000000009</v>
      </c>
      <c r="AV87" s="104">
        <f t="shared" si="26"/>
        <v>0</v>
      </c>
      <c r="AW87" s="104">
        <f t="shared" si="26"/>
        <v>0</v>
      </c>
      <c r="AX87" s="104">
        <f t="shared" si="26"/>
        <v>0</v>
      </c>
      <c r="AY87" s="104">
        <f t="shared" si="26"/>
        <v>0</v>
      </c>
      <c r="AZ87" s="104">
        <f t="shared" si="26"/>
        <v>0</v>
      </c>
      <c r="BA87" s="104">
        <f t="shared" si="26"/>
        <v>0</v>
      </c>
      <c r="BB87" s="104">
        <f t="shared" si="26"/>
        <v>0</v>
      </c>
      <c r="BC87" s="104">
        <f t="shared" si="26"/>
        <v>-2.6351378100007423</v>
      </c>
      <c r="BD87" s="104">
        <f t="shared" si="26"/>
        <v>2.6351378100007423</v>
      </c>
      <c r="BE87" s="104">
        <f t="shared" si="26"/>
        <v>0</v>
      </c>
      <c r="BF87" s="104">
        <f t="shared" si="26"/>
        <v>0</v>
      </c>
      <c r="BG87" s="104">
        <f t="shared" si="26"/>
        <v>0</v>
      </c>
      <c r="BH87" s="104">
        <f t="shared" si="26"/>
        <v>0</v>
      </c>
      <c r="BI87" s="104">
        <f t="shared" si="26"/>
        <v>0</v>
      </c>
      <c r="BJ87" s="104">
        <f t="shared" ref="BJ87:BN87" si="27">BI68+BJ66+BI69-BJ69-BJ68</f>
        <v>0</v>
      </c>
      <c r="BK87" s="104">
        <f t="shared" si="27"/>
        <v>0</v>
      </c>
      <c r="BL87" s="104"/>
      <c r="BM87" s="104">
        <f t="shared" si="27"/>
        <v>0</v>
      </c>
      <c r="BN87" s="104">
        <f t="shared" si="27"/>
        <v>0</v>
      </c>
      <c r="BO87" s="104"/>
      <c r="BP87" s="104"/>
    </row>
    <row r="88" spans="2:68" ht="11.1" customHeight="1">
      <c r="B88" s="99"/>
      <c r="C88" s="96"/>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row>
    <row r="89" spans="2:68" ht="18" customHeight="1">
      <c r="B89" s="99"/>
      <c r="C89" s="96"/>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row>
    <row r="90" spans="2:68" ht="11.1" customHeight="1">
      <c r="B90" s="99"/>
      <c r="C90" s="96"/>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row>
    <row r="91" spans="2:68" ht="11.1" customHeight="1">
      <c r="B91" s="99"/>
      <c r="C91" s="96"/>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row>
    <row r="92" spans="2:68" ht="11.1" customHeight="1">
      <c r="B92" s="99"/>
      <c r="C92" s="96"/>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row>
    <row r="93" spans="2:68" ht="11.1" customHeight="1">
      <c r="B93" s="99"/>
      <c r="C93" s="96"/>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row>
    <row r="94" spans="2:68" ht="18" customHeight="1">
      <c r="B94" s="99"/>
      <c r="C94" s="96"/>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row>
    <row r="95" spans="2:68" ht="11.1" customHeight="1">
      <c r="B95" s="99"/>
      <c r="C95" s="96"/>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row>
    <row r="96" spans="2:68" ht="11.1" customHeight="1">
      <c r="B96" s="99"/>
      <c r="C96" s="96"/>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row>
    <row r="97" spans="1:59" ht="11.1" customHeight="1">
      <c r="B97" s="99"/>
      <c r="C97" s="96"/>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row>
    <row r="98" spans="1:59" s="62" customFormat="1" ht="18" customHeight="1">
      <c r="A98" s="105"/>
      <c r="B98" s="99"/>
      <c r="C98" s="96"/>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BD98" s="106"/>
      <c r="BE98" s="106"/>
      <c r="BF98" s="106"/>
      <c r="BG98" s="106"/>
    </row>
    <row r="99" spans="1:59" s="108" customFormat="1" ht="30" customHeight="1">
      <c r="A99" s="107"/>
      <c r="B99" s="99"/>
      <c r="C99" s="96"/>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BD99" s="109"/>
      <c r="BE99" s="109"/>
      <c r="BF99" s="109"/>
      <c r="BG99" s="109"/>
    </row>
    <row r="100" spans="1:59" ht="27.95" customHeight="1">
      <c r="B100" s="99"/>
      <c r="C100" s="96"/>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row>
    <row r="101" spans="1:59" ht="11.1" customHeight="1">
      <c r="B101" s="99"/>
      <c r="C101" s="96"/>
      <c r="D101" s="97"/>
      <c r="E101" s="97"/>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row>
    <row r="102" spans="1:59" ht="18" customHeight="1">
      <c r="A102" s="105"/>
      <c r="B102" s="99"/>
      <c r="C102" s="96"/>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row>
    <row r="103" spans="1:59" s="62" customFormat="1" ht="18" customHeight="1">
      <c r="A103" s="105"/>
      <c r="B103" s="99"/>
      <c r="C103" s="96"/>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BD103" s="106"/>
      <c r="BE103" s="106"/>
      <c r="BF103" s="106"/>
      <c r="BG103" s="106"/>
    </row>
    <row r="104" spans="1:59" ht="18" customHeight="1">
      <c r="B104" s="99"/>
      <c r="C104" s="96"/>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row>
    <row r="105" spans="1:59" ht="11.1" customHeight="1">
      <c r="B105" s="99"/>
      <c r="C105" s="96"/>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row>
    <row r="106" spans="1:59" ht="18" customHeight="1">
      <c r="B106" s="99"/>
      <c r="C106" s="96"/>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row>
    <row r="107" spans="1:59">
      <c r="BB107" s="113"/>
      <c r="BC107" s="113"/>
      <c r="BD107" s="113"/>
      <c r="BE107" s="113"/>
      <c r="BF107" s="113"/>
      <c r="BG107" s="113"/>
    </row>
  </sheetData>
  <phoneticPr fontId="5" type="noConversion"/>
  <hyperlinks>
    <hyperlink ref="A71" r:id="rId1" tooltip="Liquidités du fonds AVS en % des dépenses annuelles de l’AVS dans le système actuel, 2013–2035" display="javascript:var o=openGraphic('%2Fgraphics%2Ffr%2F201309%2F05F_Grafik02.eps.gif', 'Liquidit%C3%A9s+du+fonds+AVS+en+%25+des+d%C3%A9penses+annuelles+de+l%E2%80%99AVS+dans+le+syst%C3%A8me+actuel%2C+2013%E2%80%932035','','false')" xr:uid="{00000000-0004-0000-0000-000000000000}"/>
  </hyperlinks>
  <pageMargins left="0.19685039370078741" right="0.15748031496062992" top="0.15748031496062992" bottom="0.19685039370078741" header="0.15748031496062992" footer="0.19685039370078741"/>
  <pageSetup paperSize="9" scale="51" fitToHeight="0" orientation="portrait" r:id="rId2"/>
  <headerFooter alignWithMargins="0">
    <oddFooter>&amp;LStatistique des assurances sociales suisses, OFAS, Schweizerische Sozialversicherungsstatistik, BSV&amp;R&amp;"Arial,Regular"&amp;8&amp;D; &amp;T; &amp;F</oddFooter>
  </headerFooter>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IV_AI_2.0</vt:lpstr>
      <vt:lpstr>IV_AI_2.1</vt:lpstr>
      <vt:lpstr>IV_AI_2.2</vt:lpstr>
      <vt:lpstr>IV_AI_2.0!Druckbereich</vt:lpstr>
      <vt:lpstr>IV_AI_2.1!Druckbereich</vt:lpstr>
      <vt:lpstr>IV_AI_2.2!Druckbereich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Müller</dc:creator>
  <cp:lastModifiedBy>Schüpbach Salome BSV</cp:lastModifiedBy>
  <cp:lastPrinted>2020-06-17T05:51:08Z</cp:lastPrinted>
  <dcterms:created xsi:type="dcterms:W3CDTF">2011-10-24T07:46:19Z</dcterms:created>
  <dcterms:modified xsi:type="dcterms:W3CDTF">2025-10-15T12:47:04Z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2025-04-08T06:18:32Z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892bcf78-0add-443f-add5-c32a168fc176</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