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ahv\it\"/>
    </mc:Choice>
  </mc:AlternateContent>
  <xr:revisionPtr revIDLastSave="0" documentId="13_ncr:1_{30BDAFAF-F4D7-4CBC-BE9B-50CE30878484}" xr6:coauthVersionLast="47" xr6:coauthVersionMax="47" xr10:uidLastSave="{00000000-0000-0000-0000-000000000000}"/>
  <bookViews>
    <workbookView xWindow="-28920" yWindow="-4965" windowWidth="29040" windowHeight="15720" tabRatio="888" activeTab="3" xr2:uid="{00000000-000D-0000-FFFF-FFFF00000000}"/>
  </bookViews>
  <sheets>
    <sheet name="AHV_gO" sheetId="7" r:id="rId1"/>
    <sheet name="AHV_Ref" sheetId="21" r:id="rId2"/>
    <sheet name="AHV_Ver" sheetId="22" r:id="rId3"/>
    <sheet name="AHV_Massnahmen" sheetId="24" r:id="rId4"/>
  </sheets>
  <definedNames>
    <definedName name="_xlnm.Print_Area" localSheetId="0">AHV_gO!$A$1:$R$39</definedName>
    <definedName name="_xlnm.Print_Area" localSheetId="3">AHV_Massnahmen!$A$1:$V$47</definedName>
    <definedName name="_xlnm.Print_Area" localSheetId="1">AHV_Ref!$A$1:$R$39</definedName>
    <definedName name="_xlnm.Print_Area" localSheetId="2">AHV_Ver!$A$1:$P$41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3" i="21" l="1"/>
  <c r="R33" i="7"/>
  <c r="K39" i="21" l="1"/>
  <c r="K38" i="21"/>
  <c r="K37" i="21"/>
  <c r="K36" i="21"/>
  <c r="K35" i="21"/>
  <c r="A3" i="24" l="1"/>
  <c r="P35" i="22" l="1"/>
  <c r="V30" i="24" l="1"/>
  <c r="V3" i="24" l="1"/>
  <c r="P3" i="22"/>
  <c r="R3" i="21"/>
  <c r="A3" i="22"/>
  <c r="A3" i="21"/>
  <c r="R39" i="21"/>
  <c r="R38" i="21"/>
  <c r="Q38" i="21"/>
  <c r="P38" i="21"/>
  <c r="O38" i="21"/>
  <c r="N38" i="21"/>
  <c r="M38" i="21"/>
  <c r="R37" i="21"/>
  <c r="Q37" i="21"/>
  <c r="P37" i="21"/>
  <c r="O37" i="21"/>
  <c r="N37" i="21"/>
  <c r="M37" i="21"/>
  <c r="R36" i="21"/>
  <c r="Q36" i="21"/>
  <c r="P36" i="21"/>
  <c r="O36" i="21"/>
  <c r="N36" i="21"/>
  <c r="M36" i="21"/>
  <c r="R35" i="21"/>
  <c r="Q35" i="21"/>
  <c r="P35" i="21"/>
  <c r="O35" i="21"/>
  <c r="N35" i="21"/>
  <c r="M35" i="21"/>
  <c r="L12" i="22" l="1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O16" i="22" l="1"/>
  <c r="O17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15" i="22"/>
  <c r="O18" i="22"/>
  <c r="O19" i="22"/>
  <c r="O20" i="22"/>
  <c r="F12" i="22" l="1"/>
  <c r="F14" i="22"/>
  <c r="F13" i="22"/>
  <c r="O12" i="22"/>
  <c r="O13" i="22"/>
  <c r="O14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E12" i="22"/>
  <c r="M12" i="22" s="1"/>
  <c r="E13" i="22"/>
  <c r="M13" i="22" s="1"/>
  <c r="E14" i="22"/>
  <c r="M14" i="22" s="1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D12" i="22"/>
  <c r="D13" i="22"/>
  <c r="D14" i="22"/>
  <c r="C12" i="22"/>
  <c r="C13" i="22"/>
  <c r="C14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D31" i="22"/>
  <c r="D30" i="22"/>
  <c r="D29" i="22"/>
  <c r="D26" i="22"/>
  <c r="D25" i="22"/>
  <c r="D24" i="22"/>
  <c r="D23" i="22"/>
  <c r="D20" i="22"/>
  <c r="D19" i="22"/>
  <c r="D16" i="22"/>
  <c r="D15" i="22"/>
  <c r="C32" i="22"/>
  <c r="C31" i="22"/>
  <c r="C30" i="22"/>
  <c r="C29" i="22"/>
  <c r="C28" i="22"/>
  <c r="C27" i="22"/>
  <c r="C26" i="22"/>
  <c r="C24" i="22"/>
  <c r="C23" i="22"/>
  <c r="C22" i="22"/>
  <c r="C21" i="22"/>
  <c r="C20" i="22"/>
  <c r="C19" i="22"/>
  <c r="C18" i="22"/>
  <c r="C17" i="22"/>
  <c r="C16" i="22"/>
  <c r="C15" i="22"/>
  <c r="F25" i="22" l="1"/>
  <c r="F27" i="22"/>
  <c r="F18" i="22"/>
  <c r="F22" i="22"/>
  <c r="F26" i="22"/>
  <c r="F28" i="22"/>
  <c r="F32" i="22"/>
  <c r="F30" i="22"/>
  <c r="F17" i="22"/>
  <c r="F21" i="22"/>
  <c r="C25" i="22"/>
  <c r="D27" i="22"/>
  <c r="F31" i="22"/>
  <c r="D22" i="22"/>
  <c r="D18" i="22"/>
  <c r="F29" i="22"/>
  <c r="F15" i="22"/>
  <c r="F16" i="22"/>
  <c r="F23" i="22"/>
  <c r="D21" i="22"/>
  <c r="D17" i="22"/>
  <c r="F19" i="22"/>
  <c r="F24" i="22"/>
  <c r="F20" i="22"/>
  <c r="D32" i="22"/>
  <c r="D28" i="22"/>
  <c r="M32" i="22"/>
  <c r="P32" i="22" s="1"/>
  <c r="M24" i="22"/>
  <c r="P24" i="22" s="1"/>
  <c r="M20" i="22"/>
  <c r="P20" i="22" s="1"/>
  <c r="M30" i="22"/>
  <c r="P30" i="22" s="1"/>
  <c r="M26" i="22"/>
  <c r="P26" i="22" s="1"/>
  <c r="M22" i="22"/>
  <c r="P22" i="22" s="1"/>
  <c r="M18" i="22"/>
  <c r="P18" i="22" s="1"/>
  <c r="P12" i="22"/>
  <c r="M29" i="22"/>
  <c r="P29" i="22" s="1"/>
  <c r="M25" i="22"/>
  <c r="P25" i="22" s="1"/>
  <c r="M21" i="22"/>
  <c r="P21" i="22" s="1"/>
  <c r="M17" i="22"/>
  <c r="P17" i="22" s="1"/>
  <c r="M28" i="22"/>
  <c r="P28" i="22" s="1"/>
  <c r="M16" i="22"/>
  <c r="P16" i="22" s="1"/>
  <c r="P14" i="22"/>
  <c r="M31" i="22"/>
  <c r="P31" i="22" s="1"/>
  <c r="M27" i="22"/>
  <c r="P27" i="22" s="1"/>
  <c r="M23" i="22"/>
  <c r="P23" i="22" s="1"/>
  <c r="M19" i="22"/>
  <c r="P19" i="22" s="1"/>
  <c r="M15" i="22"/>
  <c r="P15" i="22" s="1"/>
  <c r="P13" i="22"/>
</calcChain>
</file>

<file path=xl/sharedStrings.xml><?xml version="1.0" encoding="utf-8"?>
<sst xmlns="http://schemas.openxmlformats.org/spreadsheetml/2006/main" count="180" uniqueCount="103">
  <si>
    <t>Beiträge</t>
  </si>
  <si>
    <t>Aus-
gaben</t>
  </si>
  <si>
    <t>Total Verän-derung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</si>
  <si>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</si>
  <si>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</si>
  <si>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</si>
  <si>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</si>
  <si>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</si>
  <si>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</si>
  <si>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</si>
  <si>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</si>
  <si>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</si>
  <si>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</si>
  <si>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</si>
  <si>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</si>
  <si>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</si>
  <si>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</si>
  <si>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</si>
  <si>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Saldo</t>
  </si>
  <si>
    <t>Situazione finanziaria dell'AVS secondo l'ordinamento vigente</t>
  </si>
  <si>
    <t>Importi in milioni di franchi / ai prezzi del 2016</t>
  </si>
  <si>
    <t>Stato: consuntivo 2015</t>
  </si>
  <si>
    <t>Anno</t>
  </si>
  <si>
    <t>Uscite</t>
  </si>
  <si>
    <t>Entrate</t>
  </si>
  <si>
    <t>Risultato ripartizione</t>
  </si>
  <si>
    <t>Reddito del capitale</t>
  </si>
  <si>
    <t>Risultato d'esercizio</t>
  </si>
  <si>
    <t>Livello del Fondo AVS</t>
  </si>
  <si>
    <t>Indicatori</t>
  </si>
  <si>
    <t>Totale Uscite</t>
  </si>
  <si>
    <t>Contributi</t>
  </si>
  <si>
    <t>IVA</t>
  </si>
  <si>
    <t>Contributo della Confedera-zione</t>
  </si>
  <si>
    <t>Altre entrate</t>
  </si>
  <si>
    <t>Totale entrate</t>
  </si>
  <si>
    <t>Risultato di ripartizione</t>
  </si>
  <si>
    <t>Redditi da investimenti</t>
  </si>
  <si>
    <t>Capitale</t>
  </si>
  <si>
    <t>Capitale senza debito AI</t>
  </si>
  <si>
    <r>
      <rPr>
        <sz val="9"/>
        <rFont val="Calibri"/>
        <family val="2"/>
      </rPr>
      <t>Uscite in % della massa salariale AVS</t>
    </r>
  </si>
  <si>
    <r>
      <rPr>
        <sz val="9"/>
        <rFont val="Calibri"/>
        <family val="2"/>
      </rPr>
      <t>Risultato di ripartizione in punti IVA</t>
    </r>
  </si>
  <si>
    <r>
      <rPr>
        <sz val="9"/>
        <rFont val="Calibri"/>
        <family val="2"/>
      </rPr>
      <t>Risultato di ripartizione in percentuali salariali</t>
    </r>
  </si>
  <si>
    <t>Capitale in % delle uscite</t>
  </si>
  <si>
    <r>
      <rPr>
        <sz val="9"/>
        <rFont val="Calibri"/>
        <family val="2"/>
      </rPr>
      <t>Capitale senza debito AI in % delle uscite</t>
    </r>
  </si>
  <si>
    <r>
      <rPr>
        <sz val="9"/>
        <rFont val="Calibri"/>
        <family val="2"/>
      </rPr>
      <t xml:space="preserve">Indice del tasso di sostituzione (1980=100) </t>
    </r>
  </si>
  <si>
    <r>
      <rPr>
        <b/>
        <sz val="9"/>
        <rFont val="Calibri"/>
        <family val="2"/>
      </rPr>
      <t>Osservazioni</t>
    </r>
  </si>
  <si>
    <t>1) 1,0 punti percentuali (in proporzione); solo quota dell'AVS (83 % degli introiti).</t>
  </si>
  <si>
    <t>2) Il contributo della Confederazione ammonta al 19,55 % delle uscite dell'AVS.</t>
  </si>
  <si>
    <t>3) Tassa sulle case da gioco, entrate da regressi e altri introiti.</t>
  </si>
  <si>
    <t>Previsioni sull'evoluzione economica, in %:</t>
  </si>
  <si>
    <r>
      <rPr>
        <sz val="9"/>
        <rFont val="Calibri"/>
        <family val="2"/>
      </rPr>
      <t>Indice dei salari</t>
    </r>
  </si>
  <si>
    <r>
      <rPr>
        <sz val="9"/>
        <rFont val="Calibri"/>
        <family val="2"/>
      </rPr>
      <t>Variazione strutturale</t>
    </r>
  </si>
  <si>
    <r>
      <rPr>
        <sz val="9"/>
        <rFont val="Calibri"/>
        <family val="2"/>
      </rPr>
      <t>Prezzi</t>
    </r>
  </si>
  <si>
    <r>
      <rPr>
        <i/>
        <sz val="9"/>
        <rFont val="Calibri"/>
        <family val="2"/>
      </rPr>
      <t>Adeguamento delle rendite: ogni due anni</t>
    </r>
  </si>
  <si>
    <t>Scenario A-00-2015 Ufficio federale di statistica(UST)</t>
  </si>
  <si>
    <t>Situazione finanziaria dell'AVS con la riforma Previdenza per la vecchiaia 2020</t>
  </si>
  <si>
    <t>Risoluzione del Consiglio degli Stati, settembre 2015</t>
  </si>
  <si>
    <t>Variazione della situazione finanziaria dell'AVS con la riforma Previdenza per la vecchiaia 2020</t>
  </si>
  <si>
    <t>Modifiche al budget finanziario dell'AVS</t>
  </si>
  <si>
    <t>Modifiche al bilancio federale</t>
  </si>
  <si>
    <t>Totale</t>
  </si>
  <si>
    <t>Percentuale dell'IVA (17%)</t>
  </si>
  <si>
    <t>Nuova quota della Confederazione (18%)</t>
  </si>
  <si>
    <t>Quota federale esistente (a seguito delle variazioni di spesa dell'AVS)</t>
  </si>
  <si>
    <r>
      <rPr>
        <b/>
        <sz val="9"/>
        <rFont val="Calibri"/>
        <family val="2"/>
      </rPr>
      <t>Età di riferimento</t>
    </r>
  </si>
  <si>
    <r>
      <rPr>
        <b/>
        <sz val="9"/>
        <rFont val="Calibri"/>
        <family val="2"/>
      </rPr>
      <t>Anticipazione 3° anno</t>
    </r>
  </si>
  <si>
    <r>
      <rPr>
        <b/>
        <sz val="9"/>
        <rFont val="Calibri"/>
        <family val="2"/>
      </rPr>
      <t>Riduzione in caso di anticipazione</t>
    </r>
  </si>
  <si>
    <r>
      <rPr>
        <b/>
        <sz val="9"/>
        <rFont val="Calibri"/>
        <family val="2"/>
      </rPr>
      <t>Supplemento in caso di rinvio</t>
    </r>
  </si>
  <si>
    <t>Migliora-mento della rendita</t>
  </si>
  <si>
    <r>
      <rPr>
        <b/>
        <sz val="9"/>
        <rFont val="Calibri"/>
        <family val="2"/>
      </rPr>
      <t>Franchigia</t>
    </r>
  </si>
  <si>
    <r>
      <rPr>
        <b/>
        <sz val="9"/>
        <rFont val="Calibri"/>
        <family val="2"/>
      </rPr>
      <t xml:space="preserve"> Flussi finanziari percento demografico IVA</t>
    </r>
  </si>
  <si>
    <t>Finanzia-
mento aggiuntivo IVA</t>
  </si>
  <si>
    <t>Totale effetti</t>
  </si>
  <si>
    <t>Cessa-zione dell'obbligo contri-butivo</t>
  </si>
  <si>
    <t>Anticipa- zione per le persone a basso reddito</t>
  </si>
  <si>
    <t>Super- stiti</t>
  </si>
  <si>
    <t>Supplemento sulla rendita e limite massimo rendite dei coniugi</t>
  </si>
  <si>
    <t>Abolizione della scala mobile</t>
  </si>
  <si>
    <t>Armonizzazione dei contributi</t>
  </si>
  <si>
    <t>Variazione delle spese</t>
  </si>
  <si>
    <t>Variazione dei contributi</t>
  </si>
  <si>
    <t>Confede- razione</t>
  </si>
  <si>
    <t>Entrate- Uscite</t>
  </si>
  <si>
    <r>
      <rPr>
        <sz val="9"/>
        <rFont val="Calibri"/>
        <family val="2"/>
      </rPr>
      <t>1) L'età di riferimento sarà di 65 anni sia per gli uomini che per le donne, le donne percepiranno la rendita ordinaria AVS un anno più tardi (=minori uscite) e verseranno contributi AVS per un anno in più (maggiori entrate).</t>
    </r>
  </si>
  <si>
    <t>2) La rendita AVS potrà essere percepita tre anni prima del raggiungimento dell'età di riferimento, oggi al massimo due anni prima dell'età AVS. L'anno supplementare comporterà temporaneamente maggiori 
    uscite e al contempo minori entrate contributive.</t>
  </si>
  <si>
    <t>3) A causa dell'aumento della speranza di vita, l'aliquota di riduzione attuariale applicata in caso di riscossione anticipata della rendita AVS va adeguata.</t>
  </si>
  <si>
    <r>
      <rPr>
        <sz val="9"/>
        <rFont val="Calibri"/>
        <family val="2"/>
      </rPr>
      <t>4) A causa dell'aumento della speranza di vita, il supplemento attuariale applicato in caso di rinvio della rendita AVS va adeguato.</t>
    </r>
  </si>
  <si>
    <r>
      <rPr>
        <sz val="9"/>
        <rFont val="Calibri"/>
        <family val="2"/>
      </rPr>
      <t xml:space="preserve">5) </t>
    </r>
    <r>
      <rPr>
        <sz val="9"/>
        <color theme="1"/>
        <rFont val="Calibri"/>
        <family val="2"/>
      </rPr>
      <t xml:space="preserve">Chi prosegue l'attività lucrativa dopo il raggiungimento dell'età di riferimento </t>
    </r>
    <r>
      <rPr>
        <sz val="9"/>
        <color theme="1"/>
        <rFont val="Calibri"/>
        <family val="2"/>
      </rPr>
      <t>potrà migliorare la propria rendita versando contributi AVS. Oggi questo non è possibile.</t>
    </r>
  </si>
  <si>
    <t>6) Chi rinuncia a un'attività lucrativa e percepisce una pensione completa non paga più i contributi AVS. Oggi l'obbligo contributivo per le persone senza reddito da lavoro dura sempre fino all'età di pensionamento AVS.</t>
  </si>
  <si>
    <t xml:space="preserve">7)  Si sarà soggetti all'obbligo contributivo AVS fintantoché si eserciterà un'attività lucrativa. Oggi vanno versati contributi sui redditi dell'attività lucrativa conseguiti dopo il raggiungimento dell'età AVS </t>
  </si>
  <si>
    <t>8) Secondo la proposta del Consiglio federale, le persone con redditi medio-bassi e una lunga carriera lavorativa riceveranno uno sgravio in caso di riscossione anticipata della pensione AVS. Il Consiglio degli Stati ha rinunciato a questa misura.</t>
  </si>
  <si>
    <t>11)  Il Consiglio federale vuole abolire la scala contributiva decrescente per i lavoratori autonomi. Il Consiglio degli Stati ha deciso di opporsi a questa misura.</t>
  </si>
  <si>
    <t>12) Il Consiglio federale vuole armonizzare l'aliquota contributiva dei lavoratori autonomi con quella dei lavoratori dipendenti. Il Consiglio degli Stati ha deciso di opporsi a questa misura.</t>
  </si>
  <si>
    <t>13) La Confederazione copre il 19,55 % delle uscite dell'AVS. La variazione delle uscite dell'AVS determina quindi automaticamente una variazione del contributo della Confederazione.</t>
  </si>
  <si>
    <t>14) Secondo l'ordinamento vigente, la Confederazione percepisce il 17 % del cosiddetto percento demografico IVA a favore dell'AVS. Con la riforma, l'intero importo dovrà essere attribuito all'AVS.</t>
  </si>
  <si>
    <t>15) Per il finanziamento dell'evoluzione demografica si dovrà riscuotere 1 punto percentuale supplementare (in proporzione) dell'IVA a favore dell'AVS.</t>
  </si>
  <si>
    <t>Ripercussioni finanziarie delle misure della riforma Previdenza per la vecchiaia 2020 per l'AVS</t>
  </si>
  <si>
    <t>Osservazioni:</t>
  </si>
  <si>
    <t>dal 2021</t>
  </si>
  <si>
    <t>9) Secondo la proposta del Consiglio federale, le vedove senza figli e senza obblighi di assistenza avrebbero perso il diritto alla pensione vedovile AVS.</t>
  </si>
  <si>
    <t xml:space="preserve"> La pensione di vedova avrebbe subito una riduzione, mentre quella di orfano verrebbe incrementata. Tuttavia, il Consiglio degli Stati ha deciso di non approvare questa misura.</t>
  </si>
  <si>
    <t>10) Le rendite AVS derivanti dall'entrata in vigore della riforma saranno aumentate di 70 franchi. L'importo massimale per le pensioni delle coppie sposate sarà aumentato dal 150% al 155%. In cambio, i contributi AVS saranno aumentati di 0,3 punti percentuali.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</si>
</sst>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#\ ##0"/>
    <numFmt numFmtId="166" formatCode="_-* #,##0.00_-;\-* #,##0.00_-;_-* &quot;-&quot;??_-;_-@_-"/>
    <numFmt numFmtId="167" formatCode="#,##0.0_ ;\-#,##0.0\ "/>
    <numFmt numFmtId="168" formatCode="#,##0_ ;\-#,##0\ "/>
    <numFmt numFmtId="169" formatCode="#\ ##0.0"/>
  </numFmts>
  <fonts count="30">
    <font>
      <sz val="11"/>
      <color theme="1"/>
      <name val="Arial"/>
      <family val="2"/>
    </font>
    <font>
      <sz val="10"/>
      <name val="55 Helvetica Roman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name val="Calibri"/>
      <family val="2"/>
    </font>
    <font>
      <b/>
      <sz val="12"/>
      <color theme="8" tint="-0.249977111117893"/>
      <name val="Calibri"/>
      <family val="2"/>
    </font>
    <font>
      <i/>
      <sz val="9"/>
      <color theme="8" tint="-0.249977111117893"/>
      <name val="Calibri"/>
      <family val="2"/>
    </font>
    <font>
      <b/>
      <sz val="10"/>
      <color theme="8" tint="-0.249977111117893"/>
      <name val="Calibri"/>
      <family val="2"/>
    </font>
    <font>
      <sz val="9"/>
      <color theme="8" tint="-0.249977111117893"/>
      <name val="Calibri"/>
      <family val="2"/>
    </font>
    <font>
      <b/>
      <sz val="9"/>
      <color theme="8" tint="-0.249977111117893"/>
      <name val="Calibri"/>
      <family val="2"/>
    </font>
    <font>
      <b/>
      <sz val="16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7"/>
      <color theme="8" tint="-0.2499465926084170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0" fontId="8" fillId="0" borderId="0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wrapText="1"/>
    </xf>
    <xf numFmtId="0" fontId="7" fillId="0" borderId="8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7" fillId="0" borderId="4" xfId="1" applyFont="1" applyFill="1" applyBorder="1" applyAlignment="1">
      <alignment horizontal="left" vertical="center"/>
    </xf>
    <xf numFmtId="0" fontId="7" fillId="0" borderId="11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center"/>
    </xf>
    <xf numFmtId="165" fontId="7" fillId="0" borderId="11" xfId="1" applyNumberFormat="1" applyFont="1" applyFill="1" applyBorder="1" applyAlignment="1">
      <alignment horizontal="right" indent="1"/>
    </xf>
    <xf numFmtId="165" fontId="7" fillId="0" borderId="0" xfId="1" applyNumberFormat="1" applyFont="1" applyFill="1" applyBorder="1" applyAlignment="1">
      <alignment horizontal="right" indent="1"/>
    </xf>
    <xf numFmtId="165" fontId="7" fillId="0" borderId="4" xfId="1" applyNumberFormat="1" applyFont="1" applyFill="1" applyBorder="1" applyAlignment="1">
      <alignment horizontal="right" indent="1"/>
    </xf>
    <xf numFmtId="165" fontId="7" fillId="0" borderId="9" xfId="1" applyNumberFormat="1" applyFont="1" applyFill="1" applyBorder="1" applyAlignment="1">
      <alignment horizontal="right" indent="1"/>
    </xf>
    <xf numFmtId="0" fontId="7" fillId="0" borderId="10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8" xfId="1" applyFont="1" applyFill="1" applyBorder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left"/>
    </xf>
    <xf numFmtId="0" fontId="12" fillId="0" borderId="0" xfId="1" applyFont="1" applyFill="1" applyBorder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right"/>
    </xf>
    <xf numFmtId="0" fontId="14" fillId="0" borderId="0" xfId="1" applyFont="1" applyAlignment="1">
      <alignment horizontal="right" vertical="center"/>
    </xf>
    <xf numFmtId="0" fontId="14" fillId="0" borderId="0" xfId="1" applyFont="1" applyFill="1" applyBorder="1" applyAlignment="1">
      <alignment horizontal="left"/>
    </xf>
    <xf numFmtId="0" fontId="11" fillId="0" borderId="0" xfId="1" applyFont="1"/>
    <xf numFmtId="0" fontId="13" fillId="0" borderId="0" xfId="1" applyFont="1" applyFill="1" applyAlignment="1"/>
    <xf numFmtId="0" fontId="11" fillId="0" borderId="0" xfId="1" applyFont="1" applyAlignment="1"/>
    <xf numFmtId="164" fontId="13" fillId="0" borderId="0" xfId="1" applyNumberFormat="1" applyFont="1" applyFill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 applyAlignment="1">
      <alignment wrapText="1"/>
    </xf>
    <xf numFmtId="0" fontId="15" fillId="0" borderId="0" xfId="1" applyFont="1" applyAlignment="1">
      <alignment horizontal="right"/>
    </xf>
    <xf numFmtId="0" fontId="13" fillId="0" borderId="0" xfId="1" applyFont="1" applyAlignment="1"/>
    <xf numFmtId="0" fontId="12" fillId="0" borderId="11" xfId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 wrapText="1"/>
    </xf>
    <xf numFmtId="0" fontId="13" fillId="0" borderId="9" xfId="1" applyFont="1" applyFill="1" applyBorder="1" applyAlignment="1">
      <alignment horizontal="center" wrapText="1"/>
    </xf>
    <xf numFmtId="0" fontId="11" fillId="0" borderId="0" xfId="1" applyFont="1" applyAlignment="1">
      <alignment horizontal="left" wrapText="1"/>
    </xf>
    <xf numFmtId="0" fontId="13" fillId="0" borderId="2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12" fillId="0" borderId="0" xfId="1" applyFont="1" applyAlignment="1"/>
    <xf numFmtId="0" fontId="12" fillId="0" borderId="0" xfId="1" applyFont="1" applyFill="1" applyBorder="1" applyAlignment="1"/>
    <xf numFmtId="0" fontId="12" fillId="0" borderId="8" xfId="1" applyFont="1" applyFill="1" applyBorder="1" applyAlignment="1">
      <alignment horizontal="left"/>
    </xf>
    <xf numFmtId="165" fontId="13" fillId="0" borderId="11" xfId="1" applyNumberFormat="1" applyFont="1" applyFill="1" applyBorder="1" applyAlignment="1">
      <alignment horizontal="right" indent="1"/>
    </xf>
    <xf numFmtId="165" fontId="13" fillId="0" borderId="0" xfId="1" applyNumberFormat="1" applyFont="1" applyFill="1" applyBorder="1" applyAlignment="1">
      <alignment horizontal="right" indent="1"/>
    </xf>
    <xf numFmtId="165" fontId="12" fillId="0" borderId="9" xfId="1" applyNumberFormat="1" applyFont="1" applyFill="1" applyBorder="1" applyAlignment="1">
      <alignment horizontal="right" indent="1"/>
    </xf>
    <xf numFmtId="0" fontId="13" fillId="0" borderId="10" xfId="1" applyFont="1" applyFill="1" applyBorder="1" applyAlignment="1"/>
    <xf numFmtId="0" fontId="13" fillId="0" borderId="10" xfId="1" applyFont="1" applyFill="1" applyBorder="1" applyAlignment="1">
      <alignment horizontal="right" indent="1"/>
    </xf>
    <xf numFmtId="0" fontId="13" fillId="0" borderId="2" xfId="1" applyFont="1" applyFill="1" applyBorder="1" applyAlignment="1">
      <alignment horizontal="right" indent="1"/>
    </xf>
    <xf numFmtId="0" fontId="12" fillId="0" borderId="8" xfId="1" applyFont="1" applyFill="1" applyBorder="1" applyAlignment="1">
      <alignment horizontal="right" indent="1"/>
    </xf>
    <xf numFmtId="165" fontId="13" fillId="0" borderId="9" xfId="1" applyNumberFormat="1" applyFont="1" applyFill="1" applyBorder="1" applyAlignment="1">
      <alignment horizontal="right" indent="1"/>
    </xf>
    <xf numFmtId="165" fontId="8" fillId="0" borderId="11" xfId="1" applyNumberFormat="1" applyFont="1" applyFill="1" applyBorder="1" applyAlignment="1">
      <alignment horizontal="right" indent="1"/>
    </xf>
    <xf numFmtId="165" fontId="8" fillId="0" borderId="0" xfId="1" applyNumberFormat="1" applyFont="1" applyFill="1" applyBorder="1" applyAlignment="1">
      <alignment horizontal="right" indent="1"/>
    </xf>
    <xf numFmtId="165" fontId="8" fillId="0" borderId="4" xfId="1" applyNumberFormat="1" applyFont="1" applyFill="1" applyBorder="1" applyAlignment="1">
      <alignment horizontal="right" indent="1"/>
    </xf>
    <xf numFmtId="165" fontId="8" fillId="0" borderId="9" xfId="1" applyNumberFormat="1" applyFont="1" applyFill="1" applyBorder="1" applyAlignment="1">
      <alignment horizontal="right" indent="1"/>
    </xf>
    <xf numFmtId="0" fontId="17" fillId="0" borderId="10" xfId="1" applyFont="1" applyFill="1" applyBorder="1" applyAlignment="1">
      <alignment vertical="center"/>
    </xf>
    <xf numFmtId="0" fontId="17" fillId="0" borderId="2" xfId="1" applyFont="1" applyFill="1" applyBorder="1" applyAlignment="1">
      <alignment vertical="center"/>
    </xf>
    <xf numFmtId="0" fontId="17" fillId="0" borderId="5" xfId="1" applyFont="1" applyFill="1" applyBorder="1" applyAlignment="1">
      <alignment vertical="center"/>
    </xf>
    <xf numFmtId="1" fontId="19" fillId="0" borderId="4" xfId="1" applyNumberFormat="1" applyFont="1" applyFill="1" applyBorder="1" applyAlignment="1">
      <alignment horizontal="right" indent="1"/>
    </xf>
    <xf numFmtId="1" fontId="20" fillId="0" borderId="4" xfId="1" applyNumberFormat="1" applyFont="1" applyFill="1" applyBorder="1" applyAlignment="1">
      <alignment horizontal="right" indent="1"/>
    </xf>
    <xf numFmtId="1" fontId="19" fillId="0" borderId="11" xfId="5" applyNumberFormat="1" applyFont="1" applyFill="1" applyBorder="1" applyAlignment="1">
      <alignment horizontal="right" indent="1"/>
    </xf>
    <xf numFmtId="168" fontId="19" fillId="0" borderId="0" xfId="3" applyNumberFormat="1" applyFont="1" applyFill="1" applyBorder="1" applyAlignment="1">
      <alignment horizontal="right" indent="1"/>
    </xf>
    <xf numFmtId="168" fontId="20" fillId="0" borderId="0" xfId="3" applyNumberFormat="1" applyFont="1" applyFill="1" applyBorder="1" applyAlignment="1">
      <alignment horizontal="right" indent="1"/>
    </xf>
    <xf numFmtId="1" fontId="20" fillId="0" borderId="11" xfId="5" applyNumberFormat="1" applyFont="1" applyFill="1" applyBorder="1" applyAlignment="1">
      <alignment horizontal="right" indent="1"/>
    </xf>
    <xf numFmtId="164" fontId="7" fillId="0" borderId="0" xfId="5" applyNumberFormat="1" applyFont="1" applyFill="1" applyBorder="1" applyAlignment="1">
      <alignment horizontal="right" indent="1"/>
    </xf>
    <xf numFmtId="167" fontId="7" fillId="0" borderId="0" xfId="3" applyNumberFormat="1" applyFont="1" applyFill="1" applyBorder="1" applyAlignment="1">
      <alignment horizontal="right" indent="1"/>
    </xf>
    <xf numFmtId="1" fontId="7" fillId="0" borderId="0" xfId="1" applyNumberFormat="1" applyFont="1" applyFill="1" applyBorder="1" applyAlignment="1">
      <alignment horizontal="right" indent="1"/>
    </xf>
    <xf numFmtId="164" fontId="7" fillId="0" borderId="4" xfId="5" applyNumberFormat="1" applyFont="1" applyFill="1" applyBorder="1" applyAlignment="1">
      <alignment horizontal="right" indent="1"/>
    </xf>
    <xf numFmtId="164" fontId="8" fillId="0" borderId="0" xfId="5" applyNumberFormat="1" applyFont="1" applyFill="1" applyBorder="1" applyAlignment="1">
      <alignment horizontal="right" indent="1"/>
    </xf>
    <xf numFmtId="167" fontId="8" fillId="0" borderId="0" xfId="3" applyNumberFormat="1" applyFont="1" applyFill="1" applyBorder="1" applyAlignment="1">
      <alignment horizontal="right" indent="1"/>
    </xf>
    <xf numFmtId="1" fontId="8" fillId="0" borderId="0" xfId="1" applyNumberFormat="1" applyFont="1" applyFill="1" applyBorder="1" applyAlignment="1">
      <alignment horizontal="right" indent="1"/>
    </xf>
    <xf numFmtId="164" fontId="8" fillId="0" borderId="4" xfId="5" applyNumberFormat="1" applyFont="1" applyFill="1" applyBorder="1" applyAlignment="1">
      <alignment horizontal="right" indent="1"/>
    </xf>
    <xf numFmtId="165" fontId="12" fillId="0" borderId="11" xfId="1" applyNumberFormat="1" applyFont="1" applyFill="1" applyBorder="1" applyAlignment="1">
      <alignment horizontal="right" indent="1"/>
    </xf>
    <xf numFmtId="165" fontId="12" fillId="0" borderId="0" xfId="1" applyNumberFormat="1" applyFont="1" applyFill="1" applyBorder="1" applyAlignment="1">
      <alignment horizontal="right" inden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/>
    <xf numFmtId="0" fontId="6" fillId="0" borderId="0" xfId="1" applyFont="1" applyAlignment="1"/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Fill="1" applyAlignment="1"/>
    <xf numFmtId="0" fontId="12" fillId="0" borderId="0" xfId="2" applyFont="1" applyFill="1" applyBorder="1" applyAlignment="1"/>
    <xf numFmtId="164" fontId="13" fillId="0" borderId="0" xfId="1" applyNumberFormat="1" applyFont="1" applyFill="1" applyBorder="1" applyAlignment="1"/>
    <xf numFmtId="0" fontId="12" fillId="0" borderId="0" xfId="2" applyFont="1" applyFill="1" applyBorder="1" applyAlignment="1">
      <alignment horizontal="right"/>
    </xf>
    <xf numFmtId="0" fontId="22" fillId="0" borderId="0" xfId="1" applyFont="1" applyAlignment="1">
      <alignment horizontal="left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3" fillId="0" borderId="10" xfId="1" applyNumberFormat="1" applyFont="1" applyFill="1" applyBorder="1" applyAlignment="1">
      <alignment horizontal="center" vertical="center"/>
    </xf>
    <xf numFmtId="165" fontId="23" fillId="0" borderId="10" xfId="1" applyNumberFormat="1" applyFont="1" applyFill="1" applyBorder="1" applyAlignment="1">
      <alignment horizontal="center" vertical="center"/>
    </xf>
    <xf numFmtId="165" fontId="23" fillId="0" borderId="2" xfId="1" applyNumberFormat="1" applyFont="1" applyFill="1" applyBorder="1" applyAlignment="1">
      <alignment horizontal="center" vertical="center"/>
    </xf>
    <xf numFmtId="165" fontId="23" fillId="0" borderId="8" xfId="1" applyNumberFormat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wrapText="1"/>
    </xf>
    <xf numFmtId="0" fontId="12" fillId="0" borderId="9" xfId="1" applyFont="1" applyFill="1" applyBorder="1" applyAlignment="1">
      <alignment horizontal="center" wrapText="1"/>
    </xf>
    <xf numFmtId="0" fontId="24" fillId="0" borderId="10" xfId="1" applyFont="1" applyFill="1" applyBorder="1" applyAlignment="1">
      <alignment horizontal="center" vertical="center"/>
    </xf>
    <xf numFmtId="0" fontId="24" fillId="0" borderId="2" xfId="1" applyFont="1" applyFill="1" applyBorder="1" applyAlignment="1">
      <alignment horizontal="center" vertical="center"/>
    </xf>
    <xf numFmtId="0" fontId="7" fillId="0" borderId="0" xfId="1" applyFont="1"/>
    <xf numFmtId="0" fontId="8" fillId="0" borderId="0" xfId="1" applyFont="1" applyFill="1" applyAlignment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14" fillId="0" borderId="0" xfId="2" applyFont="1" applyFill="1" applyBorder="1" applyAlignment="1">
      <alignment horizontal="right"/>
    </xf>
    <xf numFmtId="0" fontId="19" fillId="0" borderId="10" xfId="1" applyFont="1" applyFill="1" applyBorder="1" applyAlignment="1">
      <alignment horizontal="center"/>
    </xf>
    <xf numFmtId="0" fontId="19" fillId="0" borderId="2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22" fillId="0" borderId="10" xfId="1" applyFont="1" applyBorder="1" applyAlignment="1">
      <alignment horizontal="left" vertical="center"/>
    </xf>
    <xf numFmtId="0" fontId="13" fillId="0" borderId="11" xfId="1" applyNumberFormat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/>
    </xf>
    <xf numFmtId="0" fontId="7" fillId="0" borderId="9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/>
    </xf>
    <xf numFmtId="165" fontId="11" fillId="0" borderId="0" xfId="1" applyNumberFormat="1" applyFont="1" applyAlignment="1"/>
    <xf numFmtId="165" fontId="6" fillId="0" borderId="0" xfId="1" applyNumberFormat="1" applyFont="1" applyAlignment="1">
      <alignment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wrapText="1"/>
    </xf>
    <xf numFmtId="0" fontId="13" fillId="0" borderId="8" xfId="1" applyFont="1" applyFill="1" applyBorder="1" applyAlignment="1">
      <alignment horizontal="left"/>
    </xf>
    <xf numFmtId="0" fontId="13" fillId="0" borderId="8" xfId="1" applyFont="1" applyFill="1" applyBorder="1" applyAlignment="1">
      <alignment horizontal="right" indent="1"/>
    </xf>
    <xf numFmtId="0" fontId="13" fillId="0" borderId="4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4" xfId="1" applyFont="1" applyFill="1" applyBorder="1" applyAlignment="1">
      <alignment horizontal="center" vertical="center" wrapText="1"/>
    </xf>
    <xf numFmtId="169" fontId="11" fillId="0" borderId="0" xfId="1" applyNumberFormat="1" applyFont="1" applyAlignment="1"/>
    <xf numFmtId="165" fontId="13" fillId="0" borderId="0" xfId="1" applyNumberFormat="1" applyFont="1" applyFill="1" applyBorder="1" applyAlignment="1">
      <alignment horizontal="left"/>
    </xf>
    <xf numFmtId="0" fontId="28" fillId="0" borderId="9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21" fillId="0" borderId="0" xfId="6" applyFont="1" applyFill="1" applyAlignment="1">
      <alignment horizontal="left"/>
    </xf>
    <xf numFmtId="0" fontId="10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1" applyFont="1" applyAlignment="1">
      <alignment horizontal="left"/>
    </xf>
    <xf numFmtId="0" fontId="13" fillId="0" borderId="0" xfId="1" applyFont="1"/>
    <xf numFmtId="0" fontId="14" fillId="0" borderId="0" xfId="1" applyFont="1" applyAlignment="1">
      <alignment horizontal="left"/>
    </xf>
    <xf numFmtId="0" fontId="12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165" fontId="23" fillId="0" borderId="10" xfId="1" applyNumberFormat="1" applyFont="1" applyBorder="1" applyAlignment="1">
      <alignment horizontal="center" vertical="center"/>
    </xf>
    <xf numFmtId="165" fontId="23" fillId="0" borderId="2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165" fontId="23" fillId="0" borderId="8" xfId="1" applyNumberFormat="1" applyFont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164" fontId="13" fillId="0" borderId="0" xfId="1" applyNumberFormat="1" applyFont="1" applyAlignment="1">
      <alignment horizontal="left"/>
    </xf>
    <xf numFmtId="0" fontId="7" fillId="0" borderId="0" xfId="1" applyFont="1" applyFill="1" applyAlignment="1">
      <alignment horizontal="left" vertical="top"/>
    </xf>
    <xf numFmtId="0" fontId="10" fillId="0" borderId="6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18" fillId="0" borderId="6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</cellXfs>
  <cellStyles count="7">
    <cellStyle name="Collegamento ipertestuale" xfId="6" builtinId="8"/>
    <cellStyle name="Komma 2" xfId="3" xr:uid="{00000000-0005-0000-0000-000001000000}"/>
    <cellStyle name="Migliaia" xfId="5" builtinId="3"/>
    <cellStyle name="Normale" xfId="0" builtinId="0"/>
    <cellStyle name="Prozent 2" xfId="4" xr:uid="{00000000-0005-0000-0000-000002000000}"/>
    <cellStyle name="Standard_0.83/d/AHV-FH/mit MWST/2010" xfId="2" xr:uid="{00000000-0005-0000-0000-000004000000}"/>
    <cellStyle name="Standard_IV-FH/17.6.97" xfId="1" xr:uid="{00000000-0005-0000-0000-000005000000}"/>
  </cellStyles>
  <dxfs count="0"/>
  <tableStyles count="0" defaultTableStyle="TableStyleMedium2" defaultPivotStyle="PivotStyleLight16"/>
  <colors>
    <mruColors>
      <color rgb="FF9A0000"/>
      <color rgb="FF43682A"/>
      <color rgb="FF860000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01_GO">
    <tabColor theme="9" tint="0.39997558519241921"/>
    <pageSetUpPr autoPageBreaks="0"/>
  </sheetPr>
  <dimension ref="A1:R39"/>
  <sheetViews>
    <sheetView zoomScale="85" zoomScaleNormal="85"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R35" sqref="R35"/>
    </sheetView>
  </sheetViews>
  <sheetFormatPr defaultColWidth="12" defaultRowHeight="12.75"/>
  <cols>
    <col min="1" max="18" width="8.625" style="88" customWidth="1"/>
    <col min="19" max="16384" width="12" style="88"/>
  </cols>
  <sheetData>
    <row r="1" spans="1:18" s="81" customFormat="1" ht="23.1" customHeight="1">
      <c r="A1" s="149" t="s">
        <v>19</v>
      </c>
      <c r="B1" s="2"/>
      <c r="C1" s="2"/>
      <c r="D1" s="111"/>
      <c r="E1" s="2"/>
      <c r="F1" s="2"/>
      <c r="G1" s="2"/>
      <c r="H1" s="2"/>
      <c r="I1" s="2"/>
      <c r="J1" s="2"/>
      <c r="K1" s="2"/>
      <c r="L1" s="2"/>
      <c r="M1" s="112"/>
      <c r="N1" s="2"/>
      <c r="O1" s="2"/>
      <c r="P1" s="112"/>
      <c r="Q1" s="112"/>
      <c r="R1" s="113"/>
    </row>
    <row r="2" spans="1:18" s="81" customFormat="1" ht="20.100000000000001" customHeight="1">
      <c r="A2" s="1"/>
      <c r="B2" s="2"/>
      <c r="C2" s="2"/>
      <c r="D2" s="111"/>
      <c r="E2" s="2"/>
      <c r="F2" s="2"/>
      <c r="G2" s="2"/>
      <c r="H2" s="2"/>
      <c r="I2" s="2"/>
      <c r="J2" s="2"/>
      <c r="K2" s="2"/>
      <c r="L2" s="2"/>
      <c r="M2" s="112"/>
      <c r="N2" s="2"/>
      <c r="O2" s="2"/>
      <c r="P2" s="112"/>
      <c r="Q2" s="112"/>
      <c r="R2" s="86"/>
    </row>
    <row r="3" spans="1:18" s="81" customFormat="1" ht="17.25" customHeight="1">
      <c r="A3" s="9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9" t="s">
        <v>21</v>
      </c>
    </row>
    <row r="4" spans="1:18" s="81" customFormat="1" ht="5.099999999999999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82" customFormat="1" ht="30" customHeight="1">
      <c r="A5" s="150" t="s">
        <v>22</v>
      </c>
      <c r="B5" s="150" t="s">
        <v>23</v>
      </c>
      <c r="C5" s="176" t="s">
        <v>24</v>
      </c>
      <c r="D5" s="177"/>
      <c r="E5" s="177"/>
      <c r="F5" s="177"/>
      <c r="G5" s="178"/>
      <c r="H5" s="150" t="s">
        <v>25</v>
      </c>
      <c r="I5" s="151" t="s">
        <v>26</v>
      </c>
      <c r="J5" s="150" t="s">
        <v>27</v>
      </c>
      <c r="K5" s="176" t="s">
        <v>28</v>
      </c>
      <c r="L5" s="178"/>
      <c r="M5" s="176" t="s">
        <v>29</v>
      </c>
      <c r="N5" s="177"/>
      <c r="O5" s="177"/>
      <c r="P5" s="177"/>
      <c r="Q5" s="177"/>
      <c r="R5" s="178"/>
    </row>
    <row r="6" spans="1:18" s="81" customFormat="1" ht="5.0999999999999996" customHeight="1">
      <c r="A6" s="8"/>
      <c r="B6" s="5"/>
      <c r="C6" s="16"/>
      <c r="D6" s="6"/>
      <c r="E6" s="6"/>
      <c r="F6" s="4"/>
      <c r="G6" s="7"/>
      <c r="H6" s="8"/>
      <c r="I6" s="4"/>
      <c r="J6" s="8"/>
      <c r="K6" s="9"/>
      <c r="L6" s="7"/>
      <c r="M6" s="9"/>
      <c r="N6" s="4"/>
      <c r="O6" s="4"/>
      <c r="P6" s="6"/>
      <c r="Q6" s="6"/>
      <c r="R6" s="7"/>
    </row>
    <row r="7" spans="1:18" s="83" customFormat="1" ht="60.6" customHeight="1">
      <c r="A7" s="10"/>
      <c r="B7" s="152" t="s">
        <v>30</v>
      </c>
      <c r="C7" s="153" t="s">
        <v>31</v>
      </c>
      <c r="D7" s="154" t="s">
        <v>32</v>
      </c>
      <c r="E7" s="155" t="s">
        <v>33</v>
      </c>
      <c r="F7" s="155" t="s">
        <v>34</v>
      </c>
      <c r="G7" s="156" t="s">
        <v>35</v>
      </c>
      <c r="H7" s="152" t="s">
        <v>36</v>
      </c>
      <c r="I7" s="155" t="s">
        <v>37</v>
      </c>
      <c r="J7" s="152" t="s">
        <v>27</v>
      </c>
      <c r="K7" s="153" t="s">
        <v>38</v>
      </c>
      <c r="L7" s="156" t="s">
        <v>39</v>
      </c>
      <c r="M7" s="153" t="s">
        <v>40</v>
      </c>
      <c r="N7" s="155" t="s">
        <v>41</v>
      </c>
      <c r="O7" s="155" t="s">
        <v>42</v>
      </c>
      <c r="P7" s="155" t="s">
        <v>43</v>
      </c>
      <c r="Q7" s="155" t="s">
        <v>44</v>
      </c>
      <c r="R7" s="156" t="s">
        <v>45</v>
      </c>
    </row>
    <row r="8" spans="1:18" s="97" customFormat="1" ht="14.25" customHeight="1">
      <c r="A8" s="98"/>
      <c r="B8" s="98"/>
      <c r="C8" s="120"/>
      <c r="D8" s="100" t="s">
        <v>3</v>
      </c>
      <c r="E8" s="100" t="s">
        <v>4</v>
      </c>
      <c r="F8" s="100" t="s">
        <v>5</v>
      </c>
      <c r="G8" s="101"/>
      <c r="H8" s="98"/>
      <c r="I8" s="100"/>
      <c r="J8" s="98"/>
      <c r="K8" s="99"/>
      <c r="L8" s="101"/>
      <c r="M8" s="99"/>
      <c r="N8" s="100"/>
      <c r="O8" s="100"/>
      <c r="P8" s="100"/>
      <c r="Q8" s="100"/>
      <c r="R8" s="101"/>
    </row>
    <row r="9" spans="1:18" s="85" customFormat="1" ht="5.0999999999999996" customHeight="1">
      <c r="A9" s="13"/>
      <c r="B9" s="13"/>
      <c r="C9" s="15"/>
      <c r="D9" s="12"/>
      <c r="E9" s="12"/>
      <c r="F9" s="12"/>
      <c r="G9" s="14"/>
      <c r="H9" s="13"/>
      <c r="I9" s="12"/>
      <c r="J9" s="13"/>
      <c r="K9" s="15"/>
      <c r="L9" s="14"/>
      <c r="M9" s="15"/>
      <c r="N9" s="12"/>
      <c r="O9" s="12"/>
      <c r="P9" s="12"/>
      <c r="Q9" s="12"/>
      <c r="R9" s="14"/>
    </row>
    <row r="10" spans="1:18" s="81" customFormat="1" ht="12" customHeight="1">
      <c r="A10" s="123">
        <v>2015</v>
      </c>
      <c r="B10" s="20">
        <v>41735</v>
      </c>
      <c r="C10" s="17">
        <v>30414.7</v>
      </c>
      <c r="D10" s="18">
        <v>2306</v>
      </c>
      <c r="E10" s="18">
        <v>8159.2</v>
      </c>
      <c r="F10" s="18">
        <v>276.5</v>
      </c>
      <c r="G10" s="19">
        <v>41156.5</v>
      </c>
      <c r="H10" s="20">
        <v>-578.5</v>
      </c>
      <c r="I10" s="20">
        <v>20.100000000000001</v>
      </c>
      <c r="J10" s="20">
        <v>-558.4</v>
      </c>
      <c r="K10" s="17">
        <v>44229.3</v>
      </c>
      <c r="L10" s="19">
        <v>31999.9</v>
      </c>
      <c r="M10" s="71">
        <v>11.39</v>
      </c>
      <c r="N10" s="72">
        <v>-0.21</v>
      </c>
      <c r="O10" s="72">
        <v>-0.16</v>
      </c>
      <c r="P10" s="73">
        <v>105.98</v>
      </c>
      <c r="Q10" s="73">
        <v>76.67</v>
      </c>
      <c r="R10" s="74">
        <v>90.85</v>
      </c>
    </row>
    <row r="11" spans="1:18" s="81" customFormat="1" ht="17.100000000000001" customHeight="1">
      <c r="A11" s="123">
        <v>2016</v>
      </c>
      <c r="B11" s="20">
        <v>42534.6</v>
      </c>
      <c r="C11" s="17">
        <v>31080</v>
      </c>
      <c r="D11" s="18">
        <v>2357</v>
      </c>
      <c r="E11" s="18">
        <v>8315.5</v>
      </c>
      <c r="F11" s="18">
        <v>273.8</v>
      </c>
      <c r="G11" s="19">
        <v>42027</v>
      </c>
      <c r="H11" s="20">
        <v>-507.6</v>
      </c>
      <c r="I11" s="20">
        <v>403.3</v>
      </c>
      <c r="J11" s="20">
        <v>-104.3</v>
      </c>
      <c r="K11" s="17">
        <v>44125.1</v>
      </c>
      <c r="L11" s="19">
        <v>32738.799999999999</v>
      </c>
      <c r="M11" s="71">
        <v>11.36</v>
      </c>
      <c r="N11" s="72">
        <v>-0.18</v>
      </c>
      <c r="O11" s="72">
        <v>-0.14000000000000001</v>
      </c>
      <c r="P11" s="73">
        <v>103.74</v>
      </c>
      <c r="Q11" s="73">
        <v>76.97</v>
      </c>
      <c r="R11" s="74">
        <v>90.5</v>
      </c>
    </row>
    <row r="12" spans="1:18" s="81" customFormat="1" ht="12" customHeight="1">
      <c r="A12" s="123">
        <v>2017</v>
      </c>
      <c r="B12" s="20">
        <v>43303.4</v>
      </c>
      <c r="C12" s="17">
        <v>31575</v>
      </c>
      <c r="D12" s="18">
        <v>2390</v>
      </c>
      <c r="E12" s="18">
        <v>8465.7999999999993</v>
      </c>
      <c r="F12" s="18">
        <v>270.3</v>
      </c>
      <c r="G12" s="19">
        <v>42701</v>
      </c>
      <c r="H12" s="20">
        <v>-602.4</v>
      </c>
      <c r="I12" s="20">
        <v>713.5</v>
      </c>
      <c r="J12" s="20">
        <v>111.1</v>
      </c>
      <c r="K12" s="17">
        <v>44104.1</v>
      </c>
      <c r="L12" s="19">
        <v>33805.800000000003</v>
      </c>
      <c r="M12" s="71">
        <v>11.38</v>
      </c>
      <c r="N12" s="72">
        <v>-0.21</v>
      </c>
      <c r="O12" s="72">
        <v>-0.16</v>
      </c>
      <c r="P12" s="73">
        <v>101.85</v>
      </c>
      <c r="Q12" s="73">
        <v>78.069999999999993</v>
      </c>
      <c r="R12" s="74">
        <v>90.05</v>
      </c>
    </row>
    <row r="13" spans="1:18" s="81" customFormat="1" ht="12" customHeight="1">
      <c r="A13" s="123">
        <v>2018</v>
      </c>
      <c r="B13" s="20">
        <v>44020.3</v>
      </c>
      <c r="C13" s="17">
        <v>32022.1</v>
      </c>
      <c r="D13" s="18">
        <v>2442</v>
      </c>
      <c r="E13" s="18">
        <v>8606</v>
      </c>
      <c r="F13" s="18">
        <v>266.5</v>
      </c>
      <c r="G13" s="19">
        <v>43337</v>
      </c>
      <c r="H13" s="20">
        <v>-683.3</v>
      </c>
      <c r="I13" s="20">
        <v>740.3</v>
      </c>
      <c r="J13" s="20">
        <v>57</v>
      </c>
      <c r="K13" s="17">
        <v>43985</v>
      </c>
      <c r="L13" s="19">
        <v>33843.800000000003</v>
      </c>
      <c r="M13" s="71">
        <v>11.41</v>
      </c>
      <c r="N13" s="72">
        <v>-0.23</v>
      </c>
      <c r="O13" s="72">
        <v>-0.18</v>
      </c>
      <c r="P13" s="73">
        <v>99.92</v>
      </c>
      <c r="Q13" s="73">
        <v>76.88</v>
      </c>
      <c r="R13" s="74">
        <v>89.6</v>
      </c>
    </row>
    <row r="14" spans="1:18" s="81" customFormat="1" ht="12" customHeight="1">
      <c r="A14" s="123">
        <v>2019</v>
      </c>
      <c r="B14" s="20">
        <v>44690.6</v>
      </c>
      <c r="C14" s="17">
        <v>32433.1</v>
      </c>
      <c r="D14" s="18">
        <v>2483</v>
      </c>
      <c r="E14" s="18">
        <v>8737</v>
      </c>
      <c r="F14" s="18">
        <v>262.3</v>
      </c>
      <c r="G14" s="19">
        <v>43915</v>
      </c>
      <c r="H14" s="20">
        <v>-775.6</v>
      </c>
      <c r="I14" s="20">
        <v>807.9</v>
      </c>
      <c r="J14" s="20">
        <v>32.299999999999997</v>
      </c>
      <c r="K14" s="17">
        <v>43755.3</v>
      </c>
      <c r="L14" s="19">
        <v>33757.300000000003</v>
      </c>
      <c r="M14" s="71">
        <v>11.44</v>
      </c>
      <c r="N14" s="72">
        <v>-0.26</v>
      </c>
      <c r="O14" s="72">
        <v>-0.2</v>
      </c>
      <c r="P14" s="73">
        <v>97.91</v>
      </c>
      <c r="Q14" s="73">
        <v>75.540000000000006</v>
      </c>
      <c r="R14" s="74">
        <v>89.07</v>
      </c>
    </row>
    <row r="15" spans="1:18" s="81" customFormat="1" ht="12" customHeight="1">
      <c r="A15" s="123">
        <v>2020</v>
      </c>
      <c r="B15" s="20">
        <v>45209.8</v>
      </c>
      <c r="C15" s="17">
        <v>32821.1</v>
      </c>
      <c r="D15" s="18">
        <v>2523</v>
      </c>
      <c r="E15" s="18">
        <v>8838.5</v>
      </c>
      <c r="F15" s="18">
        <v>257.10000000000002</v>
      </c>
      <c r="G15" s="19">
        <v>44440</v>
      </c>
      <c r="H15" s="20">
        <v>-769.8</v>
      </c>
      <c r="I15" s="20">
        <v>944.5</v>
      </c>
      <c r="J15" s="20">
        <v>174.7</v>
      </c>
      <c r="K15" s="17">
        <v>43496.7</v>
      </c>
      <c r="L15" s="19">
        <v>33809</v>
      </c>
      <c r="M15" s="71">
        <v>11.43</v>
      </c>
      <c r="N15" s="72">
        <v>-0.25</v>
      </c>
      <c r="O15" s="72">
        <v>-0.19</v>
      </c>
      <c r="P15" s="73">
        <v>96.21</v>
      </c>
      <c r="Q15" s="73">
        <v>74.78</v>
      </c>
      <c r="R15" s="74">
        <v>88.38</v>
      </c>
    </row>
    <row r="16" spans="1:18" s="81" customFormat="1" ht="17.100000000000001" customHeight="1">
      <c r="A16" s="123">
        <v>2021</v>
      </c>
      <c r="B16" s="20">
        <v>46770.7</v>
      </c>
      <c r="C16" s="17">
        <v>33423.199999999997</v>
      </c>
      <c r="D16" s="18">
        <v>2570</v>
      </c>
      <c r="E16" s="18">
        <v>9143.7000000000007</v>
      </c>
      <c r="F16" s="18">
        <v>254.6</v>
      </c>
      <c r="G16" s="19">
        <v>45392</v>
      </c>
      <c r="H16" s="20">
        <v>-1378.7</v>
      </c>
      <c r="I16" s="20">
        <v>926.9</v>
      </c>
      <c r="J16" s="20">
        <v>-451.9</v>
      </c>
      <c r="K16" s="17">
        <v>42614.1</v>
      </c>
      <c r="L16" s="19">
        <v>33330.6</v>
      </c>
      <c r="M16" s="71">
        <v>11.61</v>
      </c>
      <c r="N16" s="72">
        <v>-0.45</v>
      </c>
      <c r="O16" s="72">
        <v>-0.34</v>
      </c>
      <c r="P16" s="73">
        <v>91.11</v>
      </c>
      <c r="Q16" s="73">
        <v>71.260000000000005</v>
      </c>
      <c r="R16" s="74">
        <v>89.19</v>
      </c>
    </row>
    <row r="17" spans="1:18" s="81" customFormat="1" ht="12" customHeight="1">
      <c r="A17" s="123">
        <v>2022</v>
      </c>
      <c r="B17" s="20">
        <v>47401.1</v>
      </c>
      <c r="C17" s="17">
        <v>34008.199999999997</v>
      </c>
      <c r="D17" s="18">
        <v>2614</v>
      </c>
      <c r="E17" s="18">
        <v>9266.9</v>
      </c>
      <c r="F17" s="18">
        <v>252.1</v>
      </c>
      <c r="G17" s="19">
        <v>46141</v>
      </c>
      <c r="H17" s="20">
        <v>-1260.0999999999999</v>
      </c>
      <c r="I17" s="20">
        <v>904.9</v>
      </c>
      <c r="J17" s="20">
        <v>-355.3</v>
      </c>
      <c r="K17" s="17">
        <v>41836.699999999997</v>
      </c>
      <c r="L17" s="19">
        <v>33229.599999999999</v>
      </c>
      <c r="M17" s="71">
        <v>11.57</v>
      </c>
      <c r="N17" s="72">
        <v>-0.4</v>
      </c>
      <c r="O17" s="72">
        <v>-0.31</v>
      </c>
      <c r="P17" s="73">
        <v>88.26</v>
      </c>
      <c r="Q17" s="73">
        <v>70.099999999999994</v>
      </c>
      <c r="R17" s="74">
        <v>87.52</v>
      </c>
    </row>
    <row r="18" spans="1:18" s="81" customFormat="1" ht="12" customHeight="1">
      <c r="A18" s="123">
        <v>2023</v>
      </c>
      <c r="B18" s="20">
        <v>49465.5</v>
      </c>
      <c r="C18" s="17">
        <v>34578.300000000003</v>
      </c>
      <c r="D18" s="18">
        <v>2658</v>
      </c>
      <c r="E18" s="18">
        <v>9670.5</v>
      </c>
      <c r="F18" s="18">
        <v>249.6</v>
      </c>
      <c r="G18" s="19">
        <v>47156</v>
      </c>
      <c r="H18" s="20">
        <v>-2309.5</v>
      </c>
      <c r="I18" s="20">
        <v>868.8</v>
      </c>
      <c r="J18" s="20">
        <v>-1440.6</v>
      </c>
      <c r="K18" s="17">
        <v>39982.400000000001</v>
      </c>
      <c r="L18" s="19">
        <v>32021.7</v>
      </c>
      <c r="M18" s="71">
        <v>11.87</v>
      </c>
      <c r="N18" s="72">
        <v>-0.72</v>
      </c>
      <c r="O18" s="72">
        <v>-0.55000000000000004</v>
      </c>
      <c r="P18" s="73">
        <v>80.83</v>
      </c>
      <c r="Q18" s="73">
        <v>64.739999999999995</v>
      </c>
      <c r="R18" s="74">
        <v>88.37</v>
      </c>
    </row>
    <row r="19" spans="1:18" s="81" customFormat="1" ht="12" customHeight="1">
      <c r="A19" s="123">
        <v>2024</v>
      </c>
      <c r="B19" s="20">
        <v>50179.7</v>
      </c>
      <c r="C19" s="17">
        <v>35134.300000000003</v>
      </c>
      <c r="D19" s="18">
        <v>2701</v>
      </c>
      <c r="E19" s="18">
        <v>9810.1</v>
      </c>
      <c r="F19" s="18">
        <v>247.1</v>
      </c>
      <c r="G19" s="19">
        <v>47892</v>
      </c>
      <c r="H19" s="20">
        <v>-2287.6999999999998</v>
      </c>
      <c r="I19" s="20">
        <v>821.2</v>
      </c>
      <c r="J19" s="20">
        <v>-1466.5</v>
      </c>
      <c r="K19" s="17">
        <v>38120.5</v>
      </c>
      <c r="L19" s="19">
        <v>31100.3</v>
      </c>
      <c r="M19" s="71">
        <v>11.85</v>
      </c>
      <c r="N19" s="72">
        <v>-0.7</v>
      </c>
      <c r="O19" s="72">
        <v>-0.54</v>
      </c>
      <c r="P19" s="73">
        <v>75.97</v>
      </c>
      <c r="Q19" s="73">
        <v>61.98</v>
      </c>
      <c r="R19" s="74">
        <v>86.74</v>
      </c>
    </row>
    <row r="20" spans="1:18" s="81" customFormat="1" ht="12" customHeight="1">
      <c r="A20" s="123">
        <v>2025</v>
      </c>
      <c r="B20" s="20">
        <v>52737.8</v>
      </c>
      <c r="C20" s="17">
        <v>35679.4</v>
      </c>
      <c r="D20" s="18">
        <v>2742</v>
      </c>
      <c r="E20" s="18">
        <v>10310.200000000001</v>
      </c>
      <c r="F20" s="18">
        <v>244.6</v>
      </c>
      <c r="G20" s="19">
        <v>48976</v>
      </c>
      <c r="H20" s="20">
        <v>-3761.8</v>
      </c>
      <c r="I20" s="20">
        <v>749.2</v>
      </c>
      <c r="J20" s="20">
        <v>-3012.6</v>
      </c>
      <c r="K20" s="17">
        <v>34730.400000000001</v>
      </c>
      <c r="L20" s="19">
        <v>28583.4</v>
      </c>
      <c r="M20" s="71">
        <v>12.27</v>
      </c>
      <c r="N20" s="72">
        <v>-1.1399999999999999</v>
      </c>
      <c r="O20" s="72">
        <v>-0.88</v>
      </c>
      <c r="P20" s="73">
        <v>65.849999999999994</v>
      </c>
      <c r="Q20" s="73">
        <v>54.2</v>
      </c>
      <c r="R20" s="74">
        <v>87.89</v>
      </c>
    </row>
    <row r="21" spans="1:18" s="81" customFormat="1" ht="17.100000000000001" customHeight="1">
      <c r="A21" s="5">
        <v>2026</v>
      </c>
      <c r="B21" s="20">
        <v>53544.9</v>
      </c>
      <c r="C21" s="17">
        <v>36228.400000000001</v>
      </c>
      <c r="D21" s="18">
        <v>2784</v>
      </c>
      <c r="E21" s="18">
        <v>10468</v>
      </c>
      <c r="F21" s="18">
        <v>242.2</v>
      </c>
      <c r="G21" s="19">
        <v>49723</v>
      </c>
      <c r="H21" s="20">
        <v>-3821.9</v>
      </c>
      <c r="I21" s="20">
        <v>657.3</v>
      </c>
      <c r="J21" s="20">
        <v>-3164.6</v>
      </c>
      <c r="K21" s="17">
        <v>31222.400000000001</v>
      </c>
      <c r="L21" s="19">
        <v>26239.9</v>
      </c>
      <c r="M21" s="71">
        <v>12.27</v>
      </c>
      <c r="N21" s="72">
        <v>-1.1399999999999999</v>
      </c>
      <c r="O21" s="72">
        <v>-0.88</v>
      </c>
      <c r="P21" s="73">
        <v>58.31</v>
      </c>
      <c r="Q21" s="73">
        <v>49.01</v>
      </c>
      <c r="R21" s="74">
        <v>86.27</v>
      </c>
    </row>
    <row r="22" spans="1:18" s="81" customFormat="1" ht="12" customHeight="1">
      <c r="A22" s="5">
        <v>2027</v>
      </c>
      <c r="B22" s="20">
        <v>55906.1</v>
      </c>
      <c r="C22" s="17">
        <v>36777.5</v>
      </c>
      <c r="D22" s="18">
        <v>2827</v>
      </c>
      <c r="E22" s="18">
        <v>10929.6</v>
      </c>
      <c r="F22" s="18">
        <v>239.8</v>
      </c>
      <c r="G22" s="19">
        <v>50774</v>
      </c>
      <c r="H22" s="20">
        <v>-5132.1000000000004</v>
      </c>
      <c r="I22" s="20">
        <v>542</v>
      </c>
      <c r="J22" s="20">
        <v>-4590.1000000000004</v>
      </c>
      <c r="K22" s="17">
        <v>26322.9</v>
      </c>
      <c r="L22" s="19">
        <v>22494.6</v>
      </c>
      <c r="M22" s="71">
        <v>12.62</v>
      </c>
      <c r="N22" s="72">
        <v>-1.51</v>
      </c>
      <c r="O22" s="72">
        <v>-1.1599999999999999</v>
      </c>
      <c r="P22" s="73">
        <v>47.08</v>
      </c>
      <c r="Q22" s="73">
        <v>40.24</v>
      </c>
      <c r="R22" s="74">
        <v>86.99</v>
      </c>
    </row>
    <row r="23" spans="1:18" s="86" customFormat="1" ht="12" customHeight="1">
      <c r="A23" s="5">
        <v>2028</v>
      </c>
      <c r="B23" s="20">
        <v>56868.2</v>
      </c>
      <c r="C23" s="17">
        <v>37342.5</v>
      </c>
      <c r="D23" s="18">
        <v>2870</v>
      </c>
      <c r="E23" s="18">
        <v>11117.7</v>
      </c>
      <c r="F23" s="18">
        <v>237.5</v>
      </c>
      <c r="G23" s="19">
        <v>51568</v>
      </c>
      <c r="H23" s="20">
        <v>-5300.2</v>
      </c>
      <c r="I23" s="20">
        <v>407.9</v>
      </c>
      <c r="J23" s="20">
        <v>-4892.3999999999996</v>
      </c>
      <c r="K23" s="17">
        <v>21169.599999999999</v>
      </c>
      <c r="L23" s="19">
        <v>18784.599999999999</v>
      </c>
      <c r="M23" s="71">
        <v>12.64</v>
      </c>
      <c r="N23" s="72">
        <v>-1.53</v>
      </c>
      <c r="O23" s="72">
        <v>-1.18</v>
      </c>
      <c r="P23" s="73">
        <v>37.229999999999997</v>
      </c>
      <c r="Q23" s="73">
        <v>33.03</v>
      </c>
      <c r="R23" s="74">
        <v>85.37</v>
      </c>
    </row>
    <row r="24" spans="1:18" s="86" customFormat="1" ht="12" customHeight="1">
      <c r="A24" s="5">
        <v>2029</v>
      </c>
      <c r="B24" s="20">
        <v>59585.599999999999</v>
      </c>
      <c r="C24" s="17">
        <v>37904.6</v>
      </c>
      <c r="D24" s="18">
        <v>2913</v>
      </c>
      <c r="E24" s="18">
        <v>11649</v>
      </c>
      <c r="F24" s="18">
        <v>235.1</v>
      </c>
      <c r="G24" s="19">
        <v>52702</v>
      </c>
      <c r="H24" s="20">
        <v>-6883.6</v>
      </c>
      <c r="I24" s="20">
        <v>242.4</v>
      </c>
      <c r="J24" s="20">
        <v>-6641.2</v>
      </c>
      <c r="K24" s="17">
        <v>14318.8</v>
      </c>
      <c r="L24" s="19">
        <v>13341.3</v>
      </c>
      <c r="M24" s="71">
        <v>13.05</v>
      </c>
      <c r="N24" s="72">
        <v>-1.96</v>
      </c>
      <c r="O24" s="72">
        <v>-1.51</v>
      </c>
      <c r="P24" s="73">
        <v>24.03</v>
      </c>
      <c r="Q24" s="73">
        <v>22.39</v>
      </c>
      <c r="R24" s="74">
        <v>86.35</v>
      </c>
    </row>
    <row r="25" spans="1:18" s="87" customFormat="1" ht="12" customHeight="1">
      <c r="A25" s="8">
        <v>2030</v>
      </c>
      <c r="B25" s="61">
        <v>60483.3</v>
      </c>
      <c r="C25" s="58">
        <v>38484.6</v>
      </c>
      <c r="D25" s="59">
        <v>2957</v>
      </c>
      <c r="E25" s="59">
        <v>11824.5</v>
      </c>
      <c r="F25" s="59">
        <v>232.7</v>
      </c>
      <c r="G25" s="60">
        <v>53498</v>
      </c>
      <c r="H25" s="61">
        <v>-6985.3</v>
      </c>
      <c r="I25" s="61">
        <v>55.5</v>
      </c>
      <c r="J25" s="61">
        <v>-6929.7</v>
      </c>
      <c r="K25" s="58">
        <v>7247.3</v>
      </c>
      <c r="L25" s="60">
        <v>7247.3</v>
      </c>
      <c r="M25" s="75">
        <v>13.05</v>
      </c>
      <c r="N25" s="76">
        <v>-1.96</v>
      </c>
      <c r="O25" s="76">
        <v>-1.51</v>
      </c>
      <c r="P25" s="77">
        <v>11.98</v>
      </c>
      <c r="Q25" s="77">
        <v>11.98</v>
      </c>
      <c r="R25" s="78">
        <v>84.74</v>
      </c>
    </row>
    <row r="26" spans="1:18" s="86" customFormat="1" ht="17.100000000000001" customHeight="1">
      <c r="A26" s="5">
        <v>2031</v>
      </c>
      <c r="B26" s="20">
        <v>63319.5</v>
      </c>
      <c r="C26" s="17">
        <v>39087.699999999997</v>
      </c>
      <c r="D26" s="18">
        <v>3004</v>
      </c>
      <c r="E26" s="18">
        <v>12379</v>
      </c>
      <c r="F26" s="18">
        <v>230.4</v>
      </c>
      <c r="G26" s="19">
        <v>54701</v>
      </c>
      <c r="H26" s="20">
        <v>-8618.5</v>
      </c>
      <c r="I26" s="20">
        <v>-175</v>
      </c>
      <c r="J26" s="20">
        <v>-8793.5</v>
      </c>
      <c r="K26" s="17">
        <v>-1617.5</v>
      </c>
      <c r="L26" s="19">
        <v>-1617.5</v>
      </c>
      <c r="M26" s="71">
        <v>13.45</v>
      </c>
      <c r="N26" s="72">
        <v>-2.38</v>
      </c>
      <c r="O26" s="72">
        <v>-1.83</v>
      </c>
      <c r="P26" s="73">
        <v>-2.5499999999999998</v>
      </c>
      <c r="Q26" s="73">
        <v>-2.5499999999999998</v>
      </c>
      <c r="R26" s="74">
        <v>85.94</v>
      </c>
    </row>
    <row r="27" spans="1:18" s="86" customFormat="1" ht="12" customHeight="1">
      <c r="A27" s="5">
        <v>2032</v>
      </c>
      <c r="B27" s="20">
        <v>64019.9</v>
      </c>
      <c r="C27" s="17">
        <v>39709.699999999997</v>
      </c>
      <c r="D27" s="18">
        <v>3051</v>
      </c>
      <c r="E27" s="18">
        <v>12515.9</v>
      </c>
      <c r="F27" s="18">
        <v>228.2</v>
      </c>
      <c r="G27" s="19">
        <v>55505</v>
      </c>
      <c r="H27" s="20">
        <v>-8514.9</v>
      </c>
      <c r="I27" s="20">
        <v>-440</v>
      </c>
      <c r="J27" s="20">
        <v>-8954.9</v>
      </c>
      <c r="K27" s="17">
        <v>-10556.9</v>
      </c>
      <c r="L27" s="19">
        <v>-10556.9</v>
      </c>
      <c r="M27" s="71">
        <v>13.38</v>
      </c>
      <c r="N27" s="72">
        <v>-2.3199999999999998</v>
      </c>
      <c r="O27" s="72">
        <v>-1.78</v>
      </c>
      <c r="P27" s="73">
        <v>-16.489999999999998</v>
      </c>
      <c r="Q27" s="73">
        <v>-16.489999999999998</v>
      </c>
      <c r="R27" s="74">
        <v>84.35</v>
      </c>
    </row>
    <row r="28" spans="1:18" s="86" customFormat="1" ht="12" customHeight="1">
      <c r="A28" s="5">
        <v>2033</v>
      </c>
      <c r="B28" s="20">
        <v>66476.5</v>
      </c>
      <c r="C28" s="17">
        <v>40346.699999999997</v>
      </c>
      <c r="D28" s="18">
        <v>3100</v>
      </c>
      <c r="E28" s="18">
        <v>12996.2</v>
      </c>
      <c r="F28" s="18">
        <v>225.9</v>
      </c>
      <c r="G28" s="19">
        <v>56669</v>
      </c>
      <c r="H28" s="20">
        <v>-9807.5</v>
      </c>
      <c r="I28" s="20">
        <v>-733</v>
      </c>
      <c r="J28" s="20">
        <v>-10540.5</v>
      </c>
      <c r="K28" s="17">
        <v>-20992.5</v>
      </c>
      <c r="L28" s="19">
        <v>-20992.5</v>
      </c>
      <c r="M28" s="71">
        <v>13.68</v>
      </c>
      <c r="N28" s="72">
        <v>-2.63</v>
      </c>
      <c r="O28" s="72">
        <v>-2.02</v>
      </c>
      <c r="P28" s="73">
        <v>-31.58</v>
      </c>
      <c r="Q28" s="73">
        <v>-31.58</v>
      </c>
      <c r="R28" s="74">
        <v>85.16</v>
      </c>
    </row>
    <row r="29" spans="1:18" s="86" customFormat="1" ht="12" customHeight="1">
      <c r="A29" s="5">
        <v>2034</v>
      </c>
      <c r="B29" s="20">
        <v>66977.5</v>
      </c>
      <c r="C29" s="17">
        <v>40967.800000000003</v>
      </c>
      <c r="D29" s="18">
        <v>3148</v>
      </c>
      <c r="E29" s="18">
        <v>13094.1</v>
      </c>
      <c r="F29" s="18">
        <v>223.7</v>
      </c>
      <c r="G29" s="19">
        <v>57433</v>
      </c>
      <c r="H29" s="20">
        <v>-9544.5</v>
      </c>
      <c r="I29" s="20">
        <v>-1042</v>
      </c>
      <c r="J29" s="20">
        <v>-10586.5</v>
      </c>
      <c r="K29" s="17">
        <v>-31371.5</v>
      </c>
      <c r="L29" s="19">
        <v>-31371.5</v>
      </c>
      <c r="M29" s="71">
        <v>13.57</v>
      </c>
      <c r="N29" s="72">
        <v>-2.52</v>
      </c>
      <c r="O29" s="72">
        <v>-1.93</v>
      </c>
      <c r="P29" s="73">
        <v>-46.84</v>
      </c>
      <c r="Q29" s="73">
        <v>-46.84</v>
      </c>
      <c r="R29" s="74">
        <v>83.58</v>
      </c>
    </row>
    <row r="30" spans="1:18" s="86" customFormat="1" ht="12" customHeight="1">
      <c r="A30" s="5">
        <v>2035</v>
      </c>
      <c r="B30" s="20">
        <v>69473.2</v>
      </c>
      <c r="C30" s="17">
        <v>41588.800000000003</v>
      </c>
      <c r="D30" s="18">
        <v>3195</v>
      </c>
      <c r="E30" s="18">
        <v>13582</v>
      </c>
      <c r="F30" s="18">
        <v>221.5</v>
      </c>
      <c r="G30" s="19">
        <v>58587</v>
      </c>
      <c r="H30" s="20">
        <v>-10886.2</v>
      </c>
      <c r="I30" s="20">
        <v>-1379</v>
      </c>
      <c r="J30" s="20">
        <v>-12265.2</v>
      </c>
      <c r="K30" s="17">
        <v>-43326.2</v>
      </c>
      <c r="L30" s="19">
        <v>-43326.2</v>
      </c>
      <c r="M30" s="71">
        <v>13.87</v>
      </c>
      <c r="N30" s="72">
        <v>-2.83</v>
      </c>
      <c r="O30" s="72">
        <v>-2.17</v>
      </c>
      <c r="P30" s="73">
        <v>-62.36</v>
      </c>
      <c r="Q30" s="73">
        <v>-62.36</v>
      </c>
      <c r="R30" s="74">
        <v>84.59</v>
      </c>
    </row>
    <row r="31" spans="1:18" s="81" customFormat="1" ht="5.0999999999999996" customHeight="1">
      <c r="A31" s="11"/>
      <c r="B31" s="24"/>
      <c r="C31" s="21"/>
      <c r="D31" s="22"/>
      <c r="E31" s="22"/>
      <c r="F31" s="22"/>
      <c r="G31" s="23"/>
      <c r="H31" s="24"/>
      <c r="I31" s="22"/>
      <c r="J31" s="24"/>
      <c r="K31" s="21"/>
      <c r="L31" s="23"/>
      <c r="M31" s="21"/>
      <c r="N31" s="22"/>
      <c r="O31" s="22"/>
      <c r="P31" s="22"/>
      <c r="Q31" s="22"/>
      <c r="R31" s="23"/>
    </row>
    <row r="32" spans="1:18" s="81" customFormat="1" ht="5.099999999999999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81" customFormat="1" ht="14.25" customHeight="1">
      <c r="A33" s="157" t="s">
        <v>46</v>
      </c>
      <c r="B33" s="86"/>
      <c r="C33" s="86"/>
      <c r="D33" s="86"/>
      <c r="E33" s="86"/>
      <c r="F33" s="86"/>
      <c r="G33" s="86"/>
      <c r="H33" s="86"/>
      <c r="I33" s="86"/>
      <c r="J33" s="86"/>
      <c r="K33" s="157" t="s">
        <v>50</v>
      </c>
      <c r="L33" s="27"/>
      <c r="M33" s="28"/>
      <c r="N33" s="28"/>
      <c r="O33" s="28"/>
      <c r="P33" s="28"/>
      <c r="Q33" s="28"/>
      <c r="R33" s="31" t="str">
        <f>"UFAS /  Versione 2  (16.06.2016) / 30.06.2016"</f>
        <v>UFAS /  Versione 2  (16.06.2016) / 30.06.2016</v>
      </c>
    </row>
    <row r="34" spans="1:18" ht="5.0999999999999996" customHeight="1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81" customFormat="1" ht="14.25" customHeight="1">
      <c r="A35" s="91" t="s">
        <v>47</v>
      </c>
      <c r="B35" s="26"/>
      <c r="C35" s="86"/>
      <c r="D35" s="86"/>
      <c r="E35" s="86"/>
      <c r="F35" s="86"/>
      <c r="G35" s="86"/>
      <c r="H35" s="86"/>
      <c r="I35" s="86"/>
      <c r="J35" s="86"/>
      <c r="K35" s="158" t="s">
        <v>22</v>
      </c>
      <c r="L35" s="29"/>
      <c r="M35" s="48">
        <v>2016</v>
      </c>
      <c r="N35" s="48">
        <v>2017</v>
      </c>
      <c r="O35" s="48">
        <v>2018</v>
      </c>
      <c r="P35" s="48">
        <v>2019</v>
      </c>
      <c r="Q35" s="94">
        <v>2020</v>
      </c>
      <c r="R35" s="96" t="s">
        <v>99</v>
      </c>
    </row>
    <row r="36" spans="1:18" s="81" customFormat="1" ht="14.25" customHeight="1">
      <c r="A36" s="91" t="s">
        <v>48</v>
      </c>
      <c r="B36" s="26"/>
      <c r="C36" s="86"/>
      <c r="D36" s="86"/>
      <c r="E36" s="86"/>
      <c r="F36" s="86"/>
      <c r="G36" s="86"/>
      <c r="H36" s="86"/>
      <c r="I36" s="86"/>
      <c r="J36" s="86"/>
      <c r="K36" s="158" t="s">
        <v>51</v>
      </c>
      <c r="L36" s="29"/>
      <c r="M36" s="95">
        <v>0.5</v>
      </c>
      <c r="N36" s="95">
        <v>0.5</v>
      </c>
      <c r="O36" s="95">
        <v>0.6</v>
      </c>
      <c r="P36" s="95">
        <v>0.8</v>
      </c>
      <c r="Q36" s="95">
        <v>1.2</v>
      </c>
      <c r="R36" s="95">
        <v>1.9</v>
      </c>
    </row>
    <row r="37" spans="1:18" s="81" customFormat="1" ht="14.25" customHeight="1">
      <c r="A37" s="91" t="s">
        <v>49</v>
      </c>
      <c r="B37" s="26"/>
      <c r="C37" s="86"/>
      <c r="D37" s="86"/>
      <c r="E37" s="86"/>
      <c r="F37" s="86"/>
      <c r="G37" s="86"/>
      <c r="H37" s="86"/>
      <c r="I37" s="86"/>
      <c r="J37" s="86"/>
      <c r="K37" s="158" t="s">
        <v>52</v>
      </c>
      <c r="L37" s="29"/>
      <c r="M37" s="95">
        <v>0.3</v>
      </c>
      <c r="N37" s="95">
        <v>0.3</v>
      </c>
      <c r="O37" s="95">
        <v>0.3</v>
      </c>
      <c r="P37" s="95">
        <v>0.3</v>
      </c>
      <c r="Q37" s="95">
        <v>0.3</v>
      </c>
      <c r="R37" s="95">
        <v>0.3</v>
      </c>
    </row>
    <row r="38" spans="1:18" s="81" customFormat="1" ht="14.2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159" t="s">
        <v>53</v>
      </c>
      <c r="L38" s="28"/>
      <c r="M38" s="95">
        <v>-0.4</v>
      </c>
      <c r="N38" s="95">
        <v>0.3</v>
      </c>
      <c r="O38" s="95">
        <v>0.4</v>
      </c>
      <c r="P38" s="95">
        <v>0.6</v>
      </c>
      <c r="Q38" s="95">
        <v>1</v>
      </c>
      <c r="R38" s="95">
        <v>1</v>
      </c>
    </row>
    <row r="39" spans="1:18" s="81" customFormat="1" ht="14.2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160" t="s">
        <v>54</v>
      </c>
      <c r="L39" s="32"/>
      <c r="M39" s="28"/>
      <c r="N39" s="30"/>
      <c r="O39" s="28"/>
      <c r="P39" s="28"/>
      <c r="Q39" s="28"/>
      <c r="R39" s="115" t="s">
        <v>55</v>
      </c>
    </row>
  </sheetData>
  <mergeCells count="3">
    <mergeCell ref="C5:G5"/>
    <mergeCell ref="K5:L5"/>
    <mergeCell ref="M5:R5"/>
  </mergeCells>
  <hyperlinks>
    <hyperlink ref="A1" location="read_me!A1" display="Situazione finanziaria dell'AVS secondo l'ordinamento vigente" xr:uid="{80ACC05E-1652-4FD0-A159-E24B8F7655C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02_Ref">
    <tabColor theme="9" tint="0.39997558519241921"/>
    <pageSetUpPr autoPageBreaks="0"/>
  </sheetPr>
  <dimension ref="A1:T39"/>
  <sheetViews>
    <sheetView zoomScaleNormal="100" workbookViewId="0">
      <pane xSplit="1" ySplit="9" topLeftCell="C31" activePane="bottomRight" state="frozen"/>
      <selection activeCell="M36" sqref="M36:R38"/>
      <selection pane="topRight" activeCell="M36" sqref="M36:R38"/>
      <selection pane="bottomLeft" activeCell="M36" sqref="M36:R38"/>
      <selection pane="bottomRight" activeCell="R35" sqref="R35"/>
    </sheetView>
  </sheetViews>
  <sheetFormatPr defaultColWidth="12" defaultRowHeight="12.75"/>
  <cols>
    <col min="1" max="7" width="8.625" style="88" customWidth="1"/>
    <col min="8" max="8" width="10.375" style="88" customWidth="1"/>
    <col min="9" max="18" width="8.625" style="88" customWidth="1"/>
    <col min="19" max="16384" width="12" style="88"/>
  </cols>
  <sheetData>
    <row r="1" spans="1:20" s="81" customFormat="1" ht="23.1" customHeight="1">
      <c r="A1" s="149" t="s">
        <v>56</v>
      </c>
      <c r="B1" s="2"/>
      <c r="C1" s="2"/>
      <c r="D1" s="111"/>
      <c r="E1" s="2"/>
      <c r="F1" s="2"/>
      <c r="G1" s="2"/>
      <c r="H1" s="2"/>
      <c r="I1" s="2"/>
      <c r="J1" s="2"/>
      <c r="K1" s="2"/>
      <c r="L1" s="2"/>
      <c r="M1" s="112"/>
      <c r="N1" s="2"/>
      <c r="O1" s="2"/>
      <c r="P1" s="112"/>
      <c r="Q1" s="112"/>
      <c r="R1" s="113"/>
    </row>
    <row r="2" spans="1:20" s="81" customFormat="1" ht="20.100000000000001" customHeight="1">
      <c r="A2" s="114"/>
      <c r="B2" s="2"/>
      <c r="C2" s="2"/>
      <c r="D2" s="111"/>
      <c r="E2" s="2"/>
      <c r="F2" s="2"/>
      <c r="G2" s="2"/>
      <c r="H2" s="2"/>
      <c r="I2" s="2"/>
      <c r="J2" s="2"/>
      <c r="K2" s="2"/>
      <c r="L2" s="2"/>
      <c r="M2" s="112"/>
      <c r="N2" s="2"/>
      <c r="O2" s="2"/>
      <c r="P2" s="112"/>
      <c r="Q2" s="112"/>
      <c r="R2" s="86"/>
    </row>
    <row r="3" spans="1:20" s="81" customFormat="1" ht="17.25" customHeight="1">
      <c r="A3" s="93" t="str">
        <f>AHV_gO!A3</f>
        <v>Importi in milioni di franchi / ai prezzi del 2016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9" t="str">
        <f>AHV_gO!R3</f>
        <v>Stato: consuntivo 2015</v>
      </c>
    </row>
    <row r="4" spans="1:20" s="81" customFormat="1" ht="5.099999999999999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82" customFormat="1" ht="44.1" customHeight="1">
      <c r="A5" s="150" t="s">
        <v>22</v>
      </c>
      <c r="B5" s="150" t="s">
        <v>23</v>
      </c>
      <c r="C5" s="176" t="s">
        <v>24</v>
      </c>
      <c r="D5" s="177"/>
      <c r="E5" s="177"/>
      <c r="F5" s="177"/>
      <c r="G5" s="178"/>
      <c r="H5" s="150" t="s">
        <v>25</v>
      </c>
      <c r="I5" s="151" t="s">
        <v>26</v>
      </c>
      <c r="J5" s="150" t="s">
        <v>27</v>
      </c>
      <c r="K5" s="176" t="s">
        <v>28</v>
      </c>
      <c r="L5" s="178"/>
      <c r="M5" s="176" t="s">
        <v>29</v>
      </c>
      <c r="N5" s="177"/>
      <c r="O5" s="177"/>
      <c r="P5" s="177"/>
      <c r="Q5" s="177"/>
      <c r="R5" s="178"/>
    </row>
    <row r="6" spans="1:20" s="81" customFormat="1" ht="5.0999999999999996" customHeight="1">
      <c r="A6" s="8"/>
      <c r="B6" s="5"/>
      <c r="C6" s="16"/>
      <c r="D6" s="6"/>
      <c r="E6" s="6"/>
      <c r="F6" s="4"/>
      <c r="G6" s="7"/>
      <c r="H6" s="8"/>
      <c r="I6" s="4"/>
      <c r="J6" s="8"/>
      <c r="K6" s="9"/>
      <c r="L6" s="7"/>
      <c r="M6" s="9"/>
      <c r="N6" s="4"/>
      <c r="O6" s="4"/>
      <c r="P6" s="6"/>
      <c r="Q6" s="6"/>
      <c r="R6" s="7"/>
    </row>
    <row r="7" spans="1:20" s="83" customFormat="1" ht="50.1" customHeight="1">
      <c r="A7" s="10"/>
      <c r="B7" s="152" t="s">
        <v>30</v>
      </c>
      <c r="C7" s="153" t="s">
        <v>31</v>
      </c>
      <c r="D7" s="154" t="s">
        <v>32</v>
      </c>
      <c r="E7" s="155" t="s">
        <v>33</v>
      </c>
      <c r="F7" s="155" t="s">
        <v>34</v>
      </c>
      <c r="G7" s="156" t="s">
        <v>35</v>
      </c>
      <c r="H7" s="152" t="s">
        <v>36</v>
      </c>
      <c r="I7" s="155" t="s">
        <v>37</v>
      </c>
      <c r="J7" s="152" t="s">
        <v>27</v>
      </c>
      <c r="K7" s="153" t="s">
        <v>38</v>
      </c>
      <c r="L7" s="156" t="s">
        <v>39</v>
      </c>
      <c r="M7" s="153" t="s">
        <v>40</v>
      </c>
      <c r="N7" s="155" t="s">
        <v>41</v>
      </c>
      <c r="O7" s="155" t="s">
        <v>42</v>
      </c>
      <c r="P7" s="155" t="s">
        <v>43</v>
      </c>
      <c r="Q7" s="155" t="s">
        <v>44</v>
      </c>
      <c r="R7" s="156" t="s">
        <v>45</v>
      </c>
    </row>
    <row r="8" spans="1:20" s="97" customFormat="1" ht="14.25" customHeight="1">
      <c r="A8" s="98"/>
      <c r="B8" s="98"/>
      <c r="C8" s="120"/>
      <c r="D8" s="100" t="s">
        <v>3</v>
      </c>
      <c r="E8" s="100" t="s">
        <v>4</v>
      </c>
      <c r="F8" s="100" t="s">
        <v>5</v>
      </c>
      <c r="G8" s="101"/>
      <c r="H8" s="98"/>
      <c r="I8" s="100"/>
      <c r="J8" s="98"/>
      <c r="K8" s="99"/>
      <c r="L8" s="101"/>
      <c r="M8" s="99"/>
      <c r="N8" s="100"/>
      <c r="O8" s="100"/>
      <c r="P8" s="100"/>
      <c r="Q8" s="100"/>
      <c r="R8" s="101"/>
    </row>
    <row r="9" spans="1:20" s="85" customFormat="1" ht="5.0999999999999996" customHeight="1">
      <c r="A9" s="13"/>
      <c r="B9" s="13"/>
      <c r="C9" s="15"/>
      <c r="D9" s="12"/>
      <c r="E9" s="12"/>
      <c r="F9" s="12"/>
      <c r="G9" s="14"/>
      <c r="H9" s="13"/>
      <c r="I9" s="12"/>
      <c r="J9" s="13"/>
      <c r="K9" s="15"/>
      <c r="L9" s="14"/>
      <c r="M9" s="15"/>
      <c r="N9" s="12"/>
      <c r="O9" s="12"/>
      <c r="P9" s="12"/>
      <c r="Q9" s="12"/>
      <c r="R9" s="14"/>
    </row>
    <row r="10" spans="1:20" s="81" customFormat="1" ht="12" customHeight="1">
      <c r="A10" s="123">
        <v>2015</v>
      </c>
      <c r="B10" s="20">
        <v>41735.01</v>
      </c>
      <c r="C10" s="17">
        <v>30414.75</v>
      </c>
      <c r="D10" s="18">
        <v>2306.02</v>
      </c>
      <c r="E10" s="18">
        <v>8159.19</v>
      </c>
      <c r="F10" s="18">
        <v>276.52999999999997</v>
      </c>
      <c r="G10" s="19">
        <v>41156.49</v>
      </c>
      <c r="H10" s="20">
        <v>-578.52</v>
      </c>
      <c r="I10" s="20">
        <v>20.079999999999998</v>
      </c>
      <c r="J10" s="20">
        <v>-558.44000000000005</v>
      </c>
      <c r="K10" s="17">
        <v>44229.34</v>
      </c>
      <c r="L10" s="19">
        <v>31999.919999999998</v>
      </c>
      <c r="M10" s="71">
        <v>11.39</v>
      </c>
      <c r="N10" s="72">
        <v>-0.21</v>
      </c>
      <c r="O10" s="72">
        <v>-0.16</v>
      </c>
      <c r="P10" s="73">
        <v>105.98</v>
      </c>
      <c r="Q10" s="73">
        <v>76.67</v>
      </c>
      <c r="R10" s="74">
        <v>90.85</v>
      </c>
    </row>
    <row r="11" spans="1:20" s="81" customFormat="1" ht="17.100000000000001" customHeight="1">
      <c r="A11" s="123">
        <v>2016</v>
      </c>
      <c r="B11" s="20">
        <v>42534.55</v>
      </c>
      <c r="C11" s="17">
        <v>31080.03</v>
      </c>
      <c r="D11" s="18">
        <v>2357</v>
      </c>
      <c r="E11" s="18">
        <v>8315.5</v>
      </c>
      <c r="F11" s="18">
        <v>273.81</v>
      </c>
      <c r="G11" s="19">
        <v>42027</v>
      </c>
      <c r="H11" s="20">
        <v>-507.55</v>
      </c>
      <c r="I11" s="20">
        <v>403.29</v>
      </c>
      <c r="J11" s="20">
        <v>-104.26</v>
      </c>
      <c r="K11" s="17">
        <v>44125.08</v>
      </c>
      <c r="L11" s="19">
        <v>32738.79</v>
      </c>
      <c r="M11" s="71">
        <v>11.36</v>
      </c>
      <c r="N11" s="72">
        <v>-0.18</v>
      </c>
      <c r="O11" s="72">
        <v>-0.14000000000000001</v>
      </c>
      <c r="P11" s="73">
        <v>103.74</v>
      </c>
      <c r="Q11" s="73">
        <v>76.97</v>
      </c>
      <c r="R11" s="74">
        <v>90.5</v>
      </c>
      <c r="T11" s="126"/>
    </row>
    <row r="12" spans="1:20" s="81" customFormat="1" ht="12" customHeight="1">
      <c r="A12" s="123">
        <v>2017</v>
      </c>
      <c r="B12" s="20">
        <v>43303.43</v>
      </c>
      <c r="C12" s="17">
        <v>31575.05</v>
      </c>
      <c r="D12" s="18">
        <v>2390</v>
      </c>
      <c r="E12" s="18">
        <v>8465.82</v>
      </c>
      <c r="F12" s="18">
        <v>270.29000000000002</v>
      </c>
      <c r="G12" s="19">
        <v>42701</v>
      </c>
      <c r="H12" s="20">
        <v>-602.42999999999995</v>
      </c>
      <c r="I12" s="20">
        <v>713.51</v>
      </c>
      <c r="J12" s="20">
        <v>111.08</v>
      </c>
      <c r="K12" s="17">
        <v>44104.08</v>
      </c>
      <c r="L12" s="19">
        <v>33805.82</v>
      </c>
      <c r="M12" s="71">
        <v>11.38</v>
      </c>
      <c r="N12" s="72">
        <v>-0.21</v>
      </c>
      <c r="O12" s="72">
        <v>-0.16</v>
      </c>
      <c r="P12" s="73">
        <v>101.85</v>
      </c>
      <c r="Q12" s="73">
        <v>78.069999999999993</v>
      </c>
      <c r="R12" s="74">
        <v>90.05</v>
      </c>
      <c r="T12" s="126"/>
    </row>
    <row r="13" spans="1:20" s="81" customFormat="1" ht="12" customHeight="1">
      <c r="A13" s="123">
        <v>2018</v>
      </c>
      <c r="B13" s="20">
        <v>43765.5</v>
      </c>
      <c r="C13" s="17">
        <v>32199.43</v>
      </c>
      <c r="D13" s="18">
        <v>3639.22</v>
      </c>
      <c r="E13" s="18">
        <v>8556.16</v>
      </c>
      <c r="F13" s="18">
        <v>266.55</v>
      </c>
      <c r="G13" s="19">
        <v>44661.58</v>
      </c>
      <c r="H13" s="20">
        <v>896.19</v>
      </c>
      <c r="I13" s="20">
        <v>757.31</v>
      </c>
      <c r="J13" s="20">
        <v>1653.49</v>
      </c>
      <c r="K13" s="17">
        <v>45581.49</v>
      </c>
      <c r="L13" s="19">
        <v>35430.33</v>
      </c>
      <c r="M13" s="71">
        <v>11.28</v>
      </c>
      <c r="N13" s="72">
        <v>0.3</v>
      </c>
      <c r="O13" s="72">
        <v>0.23</v>
      </c>
      <c r="P13" s="73">
        <v>104.15</v>
      </c>
      <c r="Q13" s="73">
        <v>80.95</v>
      </c>
      <c r="R13" s="74">
        <v>89.6</v>
      </c>
      <c r="T13" s="126"/>
    </row>
    <row r="14" spans="1:20" s="81" customFormat="1" ht="12" customHeight="1">
      <c r="A14" s="123">
        <v>2019</v>
      </c>
      <c r="B14" s="20">
        <v>44420.480000000003</v>
      </c>
      <c r="C14" s="17">
        <v>32629.56</v>
      </c>
      <c r="D14" s="18">
        <v>3889.61</v>
      </c>
      <c r="E14" s="18">
        <v>8684.2000000000007</v>
      </c>
      <c r="F14" s="18">
        <v>262.32</v>
      </c>
      <c r="G14" s="19">
        <v>45465.07</v>
      </c>
      <c r="H14" s="20">
        <v>1044.24</v>
      </c>
      <c r="I14" s="20">
        <v>870.98</v>
      </c>
      <c r="J14" s="20">
        <v>1915.22</v>
      </c>
      <c r="K14" s="17">
        <v>47225.22</v>
      </c>
      <c r="L14" s="19">
        <v>37188.089999999997</v>
      </c>
      <c r="M14" s="71">
        <v>11.3</v>
      </c>
      <c r="N14" s="72">
        <v>0.35</v>
      </c>
      <c r="O14" s="72">
        <v>0.27</v>
      </c>
      <c r="P14" s="73">
        <v>106.31</v>
      </c>
      <c r="Q14" s="73">
        <v>83.72</v>
      </c>
      <c r="R14" s="74">
        <v>89.07</v>
      </c>
      <c r="T14" s="126"/>
    </row>
    <row r="15" spans="1:20" s="81" customFormat="1" ht="12" customHeight="1">
      <c r="A15" s="123">
        <v>2020</v>
      </c>
      <c r="B15" s="20">
        <v>44884.51</v>
      </c>
      <c r="C15" s="17">
        <v>33023.25</v>
      </c>
      <c r="D15" s="18">
        <v>3952.04</v>
      </c>
      <c r="E15" s="18">
        <v>8774.92</v>
      </c>
      <c r="F15" s="18">
        <v>257.14</v>
      </c>
      <c r="G15" s="19">
        <v>46007.14</v>
      </c>
      <c r="H15" s="20">
        <v>1122.45</v>
      </c>
      <c r="I15" s="20">
        <v>1073.05</v>
      </c>
      <c r="J15" s="20">
        <v>2195.5</v>
      </c>
      <c r="K15" s="17">
        <v>48953.5</v>
      </c>
      <c r="L15" s="19">
        <v>39177.21</v>
      </c>
      <c r="M15" s="71">
        <v>11.28</v>
      </c>
      <c r="N15" s="72">
        <v>0.37</v>
      </c>
      <c r="O15" s="72">
        <v>0.28000000000000003</v>
      </c>
      <c r="P15" s="73">
        <v>109.07</v>
      </c>
      <c r="Q15" s="73">
        <v>87.28</v>
      </c>
      <c r="R15" s="74">
        <v>88.38</v>
      </c>
      <c r="T15" s="126"/>
    </row>
    <row r="16" spans="1:20" s="81" customFormat="1" ht="17.100000000000001" customHeight="1">
      <c r="A16" s="123">
        <v>2021</v>
      </c>
      <c r="B16" s="20">
        <v>46382.21</v>
      </c>
      <c r="C16" s="17">
        <v>34854.480000000003</v>
      </c>
      <c r="D16" s="18">
        <v>4758.55</v>
      </c>
      <c r="E16" s="18">
        <v>9067.7199999999993</v>
      </c>
      <c r="F16" s="18">
        <v>254.59</v>
      </c>
      <c r="G16" s="19">
        <v>48935.839999999997</v>
      </c>
      <c r="H16" s="20">
        <v>2553.9499999999998</v>
      </c>
      <c r="I16" s="20">
        <v>1140.19</v>
      </c>
      <c r="J16" s="20">
        <v>3694.13</v>
      </c>
      <c r="K16" s="17">
        <v>52163.13</v>
      </c>
      <c r="L16" s="19">
        <v>42721.56</v>
      </c>
      <c r="M16" s="71">
        <v>11.05</v>
      </c>
      <c r="N16" s="72">
        <v>0.82</v>
      </c>
      <c r="O16" s="72">
        <v>0.61</v>
      </c>
      <c r="P16" s="73">
        <v>112.46</v>
      </c>
      <c r="Q16" s="73">
        <v>92.11</v>
      </c>
      <c r="R16" s="74">
        <v>89.19</v>
      </c>
      <c r="T16" s="126"/>
    </row>
    <row r="17" spans="1:20" s="81" customFormat="1" ht="12" customHeight="1">
      <c r="A17" s="123">
        <v>2022</v>
      </c>
      <c r="B17" s="20">
        <v>47119.71</v>
      </c>
      <c r="C17" s="17">
        <v>35470.57</v>
      </c>
      <c r="D17" s="18">
        <v>5038.88</v>
      </c>
      <c r="E17" s="18">
        <v>9211.9</v>
      </c>
      <c r="F17" s="18">
        <v>252.08</v>
      </c>
      <c r="G17" s="19">
        <v>49973.2</v>
      </c>
      <c r="H17" s="20">
        <v>2853.96</v>
      </c>
      <c r="I17" s="20">
        <v>1241.23</v>
      </c>
      <c r="J17" s="20">
        <v>4095.19</v>
      </c>
      <c r="K17" s="17">
        <v>55742.19</v>
      </c>
      <c r="L17" s="19">
        <v>46874.99</v>
      </c>
      <c r="M17" s="71">
        <v>11.03</v>
      </c>
      <c r="N17" s="72">
        <v>0.91</v>
      </c>
      <c r="O17" s="72">
        <v>0.67</v>
      </c>
      <c r="P17" s="73">
        <v>118.3</v>
      </c>
      <c r="Q17" s="73">
        <v>99.48</v>
      </c>
      <c r="R17" s="74">
        <v>87.52</v>
      </c>
      <c r="T17" s="126"/>
    </row>
    <row r="18" spans="1:20" s="81" customFormat="1" ht="12" customHeight="1">
      <c r="A18" s="123">
        <v>2023</v>
      </c>
      <c r="B18" s="20">
        <v>49265.05</v>
      </c>
      <c r="C18" s="17">
        <v>36058.46</v>
      </c>
      <c r="D18" s="18">
        <v>5123.53</v>
      </c>
      <c r="E18" s="18">
        <v>9631.32</v>
      </c>
      <c r="F18" s="18">
        <v>249.62</v>
      </c>
      <c r="G18" s="19">
        <v>51062.7</v>
      </c>
      <c r="H18" s="20">
        <v>1798.09</v>
      </c>
      <c r="I18" s="20">
        <v>1332.71</v>
      </c>
      <c r="J18" s="20">
        <v>3130.8</v>
      </c>
      <c r="K18" s="17">
        <v>58320.800000000003</v>
      </c>
      <c r="L18" s="19">
        <v>50004.66</v>
      </c>
      <c r="M18" s="71">
        <v>11.34</v>
      </c>
      <c r="N18" s="72">
        <v>0.56000000000000005</v>
      </c>
      <c r="O18" s="72">
        <v>0.41</v>
      </c>
      <c r="P18" s="73">
        <v>118.38</v>
      </c>
      <c r="Q18" s="73">
        <v>101.5</v>
      </c>
      <c r="R18" s="74">
        <v>88.37</v>
      </c>
      <c r="T18" s="126"/>
    </row>
    <row r="19" spans="1:20" s="81" customFormat="1" ht="12" customHeight="1">
      <c r="A19" s="123">
        <v>2024</v>
      </c>
      <c r="B19" s="20">
        <v>50061.99</v>
      </c>
      <c r="C19" s="17">
        <v>36644.94</v>
      </c>
      <c r="D19" s="18">
        <v>5206.2</v>
      </c>
      <c r="E19" s="18">
        <v>9787.1200000000008</v>
      </c>
      <c r="F19" s="18">
        <v>247.09</v>
      </c>
      <c r="G19" s="19">
        <v>51884.79</v>
      </c>
      <c r="H19" s="20">
        <v>1822.93</v>
      </c>
      <c r="I19" s="20">
        <v>1413.48</v>
      </c>
      <c r="J19" s="20">
        <v>3236.41</v>
      </c>
      <c r="K19" s="17">
        <v>60979.41</v>
      </c>
      <c r="L19" s="19">
        <v>53512.45</v>
      </c>
      <c r="M19" s="71">
        <v>11.34</v>
      </c>
      <c r="N19" s="72">
        <v>0.56000000000000005</v>
      </c>
      <c r="O19" s="72">
        <v>0.41</v>
      </c>
      <c r="P19" s="73">
        <v>121.81</v>
      </c>
      <c r="Q19" s="73">
        <v>106.89</v>
      </c>
      <c r="R19" s="74">
        <v>86.74</v>
      </c>
      <c r="T19" s="126"/>
    </row>
    <row r="20" spans="1:20" s="81" customFormat="1" ht="12" customHeight="1">
      <c r="A20" s="123">
        <v>2025</v>
      </c>
      <c r="B20" s="20">
        <v>52707.09</v>
      </c>
      <c r="C20" s="17">
        <v>37219.019999999997</v>
      </c>
      <c r="D20" s="18">
        <v>6330.23</v>
      </c>
      <c r="E20" s="18">
        <v>10304.24</v>
      </c>
      <c r="F20" s="18">
        <v>244.62</v>
      </c>
      <c r="G20" s="19">
        <v>54097.86</v>
      </c>
      <c r="H20" s="20">
        <v>1390.41</v>
      </c>
      <c r="I20" s="20">
        <v>1485.88</v>
      </c>
      <c r="J20" s="20">
        <v>2876.29</v>
      </c>
      <c r="K20" s="17">
        <v>63252.29</v>
      </c>
      <c r="L20" s="19">
        <v>56567.66</v>
      </c>
      <c r="M20" s="71">
        <v>11.75</v>
      </c>
      <c r="N20" s="72">
        <v>0.42</v>
      </c>
      <c r="O20" s="72">
        <v>0.31</v>
      </c>
      <c r="P20" s="73">
        <v>120.01</v>
      </c>
      <c r="Q20" s="73">
        <v>107.32</v>
      </c>
      <c r="R20" s="74">
        <v>87.89</v>
      </c>
      <c r="T20" s="126"/>
    </row>
    <row r="21" spans="1:20" s="81" customFormat="1" ht="17.100000000000001" customHeight="1">
      <c r="A21" s="5">
        <v>2026</v>
      </c>
      <c r="B21" s="20">
        <v>53603.43</v>
      </c>
      <c r="C21" s="17">
        <v>37798</v>
      </c>
      <c r="D21" s="18">
        <v>6708.66</v>
      </c>
      <c r="E21" s="18">
        <v>10479.469999999999</v>
      </c>
      <c r="F21" s="18">
        <v>242.19</v>
      </c>
      <c r="G21" s="19">
        <v>55228.23</v>
      </c>
      <c r="H21" s="20">
        <v>1625.09</v>
      </c>
      <c r="I21" s="20">
        <v>1564.27</v>
      </c>
      <c r="J21" s="20">
        <v>3189.36</v>
      </c>
      <c r="K21" s="17">
        <v>65815.360000000001</v>
      </c>
      <c r="L21" s="19">
        <v>60203.12</v>
      </c>
      <c r="M21" s="71">
        <v>11.77</v>
      </c>
      <c r="N21" s="72">
        <v>0.48</v>
      </c>
      <c r="O21" s="72">
        <v>0.36</v>
      </c>
      <c r="P21" s="73">
        <v>122.78</v>
      </c>
      <c r="Q21" s="73">
        <v>112.31</v>
      </c>
      <c r="R21" s="74">
        <v>86.27</v>
      </c>
      <c r="T21" s="126"/>
    </row>
    <row r="22" spans="1:20" s="81" customFormat="1" ht="12" customHeight="1">
      <c r="A22" s="5">
        <v>2027</v>
      </c>
      <c r="B22" s="20">
        <v>56051.85</v>
      </c>
      <c r="C22" s="17">
        <v>38377</v>
      </c>
      <c r="D22" s="18">
        <v>6811.5</v>
      </c>
      <c r="E22" s="18">
        <v>10958.14</v>
      </c>
      <c r="F22" s="18">
        <v>239.81</v>
      </c>
      <c r="G22" s="19">
        <v>56386.03</v>
      </c>
      <c r="H22" s="20">
        <v>334.11</v>
      </c>
      <c r="I22" s="20">
        <v>1627.36</v>
      </c>
      <c r="J22" s="20">
        <v>1961.47</v>
      </c>
      <c r="K22" s="17">
        <v>67125.47</v>
      </c>
      <c r="L22" s="19">
        <v>62564.18</v>
      </c>
      <c r="M22" s="71">
        <v>12.12</v>
      </c>
      <c r="N22" s="72">
        <v>0.1</v>
      </c>
      <c r="O22" s="72">
        <v>7.0000000000000007E-2</v>
      </c>
      <c r="P22" s="73">
        <v>119.76</v>
      </c>
      <c r="Q22" s="73">
        <v>111.62</v>
      </c>
      <c r="R22" s="74">
        <v>86.99</v>
      </c>
      <c r="T22" s="126"/>
    </row>
    <row r="23" spans="1:20" s="86" customFormat="1" ht="12" customHeight="1">
      <c r="A23" s="5">
        <v>2028</v>
      </c>
      <c r="B23" s="20">
        <v>57094.46</v>
      </c>
      <c r="C23" s="17">
        <v>38974.230000000003</v>
      </c>
      <c r="D23" s="18">
        <v>6916.05</v>
      </c>
      <c r="E23" s="18">
        <v>11161.97</v>
      </c>
      <c r="F23" s="18">
        <v>237.47</v>
      </c>
      <c r="G23" s="19">
        <v>57289.760000000002</v>
      </c>
      <c r="H23" s="20">
        <v>195.17</v>
      </c>
      <c r="I23" s="20">
        <v>1675.75</v>
      </c>
      <c r="J23" s="20">
        <v>1870.92</v>
      </c>
      <c r="K23" s="17">
        <v>68331.92</v>
      </c>
      <c r="L23" s="19">
        <v>65119.15</v>
      </c>
      <c r="M23" s="71">
        <v>12.16</v>
      </c>
      <c r="N23" s="72">
        <v>0.06</v>
      </c>
      <c r="O23" s="72">
        <v>0.04</v>
      </c>
      <c r="P23" s="73">
        <v>119.68</v>
      </c>
      <c r="Q23" s="73">
        <v>114.06</v>
      </c>
      <c r="R23" s="74">
        <v>85.37</v>
      </c>
      <c r="T23" s="126"/>
    </row>
    <row r="24" spans="1:20" s="86" customFormat="1" ht="12" customHeight="1">
      <c r="A24" s="5">
        <v>2029</v>
      </c>
      <c r="B24" s="20">
        <v>59930.69</v>
      </c>
      <c r="C24" s="17">
        <v>39567.199999999997</v>
      </c>
      <c r="D24" s="18">
        <v>7019.77</v>
      </c>
      <c r="E24" s="18">
        <v>11716.45</v>
      </c>
      <c r="F24" s="18">
        <v>235.07</v>
      </c>
      <c r="G24" s="19">
        <v>58538.400000000001</v>
      </c>
      <c r="H24" s="20">
        <v>-1392.62</v>
      </c>
      <c r="I24" s="20">
        <v>1697.71</v>
      </c>
      <c r="J24" s="20">
        <v>305.08</v>
      </c>
      <c r="K24" s="17">
        <v>67960.08</v>
      </c>
      <c r="L24" s="19">
        <v>66064.600000000006</v>
      </c>
      <c r="M24" s="71">
        <v>12.57</v>
      </c>
      <c r="N24" s="72">
        <v>-0.4</v>
      </c>
      <c r="O24" s="72">
        <v>-0.28999999999999998</v>
      </c>
      <c r="P24" s="73">
        <v>113.4</v>
      </c>
      <c r="Q24" s="73">
        <v>110.24</v>
      </c>
      <c r="R24" s="74">
        <v>86.35</v>
      </c>
      <c r="T24" s="126"/>
    </row>
    <row r="25" spans="1:20" s="87" customFormat="1" ht="12" customHeight="1">
      <c r="A25" s="8">
        <v>2030</v>
      </c>
      <c r="B25" s="61">
        <v>60942.77</v>
      </c>
      <c r="C25" s="58">
        <v>40177.83</v>
      </c>
      <c r="D25" s="59">
        <v>7126.1</v>
      </c>
      <c r="E25" s="59">
        <v>11914.31</v>
      </c>
      <c r="F25" s="59">
        <v>232.72</v>
      </c>
      <c r="G25" s="60">
        <v>59450.32</v>
      </c>
      <c r="H25" s="61">
        <v>-1492.72</v>
      </c>
      <c r="I25" s="61">
        <v>1701.15</v>
      </c>
      <c r="J25" s="61">
        <v>208.43</v>
      </c>
      <c r="K25" s="58">
        <v>67495.429999999993</v>
      </c>
      <c r="L25" s="60">
        <v>67210.960000000006</v>
      </c>
      <c r="M25" s="75">
        <v>12.59</v>
      </c>
      <c r="N25" s="76">
        <v>-0.42</v>
      </c>
      <c r="O25" s="76">
        <v>-0.31</v>
      </c>
      <c r="P25" s="77">
        <v>110.75</v>
      </c>
      <c r="Q25" s="77">
        <v>110.29</v>
      </c>
      <c r="R25" s="78">
        <v>84.74</v>
      </c>
      <c r="T25" s="126"/>
    </row>
    <row r="26" spans="1:20" s="86" customFormat="1" ht="17.100000000000001" customHeight="1">
      <c r="A26" s="5">
        <v>2031</v>
      </c>
      <c r="B26" s="20">
        <v>63907.62</v>
      </c>
      <c r="C26" s="17">
        <v>40812.33</v>
      </c>
      <c r="D26" s="18">
        <v>7237.88</v>
      </c>
      <c r="E26" s="18">
        <v>12493.94</v>
      </c>
      <c r="F26" s="18">
        <v>230.42</v>
      </c>
      <c r="G26" s="19">
        <v>60774.559999999998</v>
      </c>
      <c r="H26" s="20">
        <v>-3132.86</v>
      </c>
      <c r="I26" s="20">
        <v>1676.22</v>
      </c>
      <c r="J26" s="20">
        <v>-1456.63</v>
      </c>
      <c r="K26" s="17">
        <v>65370.37</v>
      </c>
      <c r="L26" s="19">
        <v>65370.37</v>
      </c>
      <c r="M26" s="71">
        <v>13</v>
      </c>
      <c r="N26" s="72">
        <v>-0.87</v>
      </c>
      <c r="O26" s="72">
        <v>-0.64</v>
      </c>
      <c r="P26" s="73">
        <v>102.29</v>
      </c>
      <c r="Q26" s="73">
        <v>102.29</v>
      </c>
      <c r="R26" s="74">
        <v>85.94</v>
      </c>
      <c r="T26" s="126"/>
    </row>
    <row r="27" spans="1:20" s="86" customFormat="1" ht="12" customHeight="1">
      <c r="A27" s="5">
        <v>2032</v>
      </c>
      <c r="B27" s="20">
        <v>64729.23</v>
      </c>
      <c r="C27" s="17">
        <v>41464.78</v>
      </c>
      <c r="D27" s="18">
        <v>7352.16</v>
      </c>
      <c r="E27" s="18">
        <v>12654.56</v>
      </c>
      <c r="F27" s="18">
        <v>228.16</v>
      </c>
      <c r="G27" s="19">
        <v>61700.25</v>
      </c>
      <c r="H27" s="20">
        <v>-3029.03</v>
      </c>
      <c r="I27" s="20">
        <v>1615</v>
      </c>
      <c r="J27" s="20">
        <v>-1414.03</v>
      </c>
      <c r="K27" s="17">
        <v>63308.97</v>
      </c>
      <c r="L27" s="19">
        <v>63308.97</v>
      </c>
      <c r="M27" s="71">
        <v>12.96</v>
      </c>
      <c r="N27" s="72">
        <v>-0.82</v>
      </c>
      <c r="O27" s="72">
        <v>-0.61</v>
      </c>
      <c r="P27" s="73">
        <v>97.81</v>
      </c>
      <c r="Q27" s="73">
        <v>97.81</v>
      </c>
      <c r="R27" s="74">
        <v>84.35</v>
      </c>
      <c r="T27" s="126"/>
    </row>
    <row r="28" spans="1:20" s="86" customFormat="1" ht="12" customHeight="1">
      <c r="A28" s="5">
        <v>2033</v>
      </c>
      <c r="B28" s="20">
        <v>67322.710000000006</v>
      </c>
      <c r="C28" s="17">
        <v>42131.53</v>
      </c>
      <c r="D28" s="18">
        <v>7469.91</v>
      </c>
      <c r="E28" s="18">
        <v>13161.59</v>
      </c>
      <c r="F28" s="18">
        <v>225.95</v>
      </c>
      <c r="G28" s="19">
        <v>62989.7</v>
      </c>
      <c r="H28" s="20">
        <v>-4333.07</v>
      </c>
      <c r="I28" s="20">
        <v>1525</v>
      </c>
      <c r="J28" s="20">
        <v>-2808.07</v>
      </c>
      <c r="K28" s="17">
        <v>59873.93</v>
      </c>
      <c r="L28" s="19">
        <v>59873.93</v>
      </c>
      <c r="M28" s="71">
        <v>13.26</v>
      </c>
      <c r="N28" s="72">
        <v>-1.1599999999999999</v>
      </c>
      <c r="O28" s="72">
        <v>-0.85</v>
      </c>
      <c r="P28" s="73">
        <v>88.94</v>
      </c>
      <c r="Q28" s="73">
        <v>88.94</v>
      </c>
      <c r="R28" s="74">
        <v>85.16</v>
      </c>
      <c r="T28" s="126"/>
    </row>
    <row r="29" spans="1:20" s="86" customFormat="1" ht="12" customHeight="1">
      <c r="A29" s="5">
        <v>2034</v>
      </c>
      <c r="B29" s="20">
        <v>67946.759999999995</v>
      </c>
      <c r="C29" s="17">
        <v>42780.18</v>
      </c>
      <c r="D29" s="18">
        <v>7585.58</v>
      </c>
      <c r="E29" s="18">
        <v>13283.59</v>
      </c>
      <c r="F29" s="18">
        <v>223.68</v>
      </c>
      <c r="G29" s="19">
        <v>63872.97</v>
      </c>
      <c r="H29" s="20">
        <v>-4074.05</v>
      </c>
      <c r="I29" s="20">
        <v>1424</v>
      </c>
      <c r="J29" s="20">
        <v>-2650.05</v>
      </c>
      <c r="K29" s="17">
        <v>56630.95</v>
      </c>
      <c r="L29" s="19">
        <v>56630.95</v>
      </c>
      <c r="M29" s="71">
        <v>13.18</v>
      </c>
      <c r="N29" s="72">
        <v>-1.07</v>
      </c>
      <c r="O29" s="72">
        <v>-0.79</v>
      </c>
      <c r="P29" s="73">
        <v>83.35</v>
      </c>
      <c r="Q29" s="73">
        <v>83.35</v>
      </c>
      <c r="R29" s="74">
        <v>83.58</v>
      </c>
      <c r="T29" s="126"/>
    </row>
    <row r="30" spans="1:20" s="86" customFormat="1" ht="12" customHeight="1">
      <c r="A30" s="5">
        <v>2035</v>
      </c>
      <c r="B30" s="20">
        <v>70589.47</v>
      </c>
      <c r="C30" s="17">
        <v>43427.42</v>
      </c>
      <c r="D30" s="18">
        <v>7698.93</v>
      </c>
      <c r="E30" s="18">
        <v>13800.24</v>
      </c>
      <c r="F30" s="18">
        <v>221.46</v>
      </c>
      <c r="G30" s="19">
        <v>65147.53</v>
      </c>
      <c r="H30" s="20">
        <v>-5441.45</v>
      </c>
      <c r="I30" s="20">
        <v>1298</v>
      </c>
      <c r="J30" s="20">
        <v>-4143.45</v>
      </c>
      <c r="K30" s="17">
        <v>51926.55</v>
      </c>
      <c r="L30" s="19">
        <v>51926.55</v>
      </c>
      <c r="M30" s="71">
        <v>13.49</v>
      </c>
      <c r="N30" s="72">
        <v>-1.41</v>
      </c>
      <c r="O30" s="72">
        <v>-1.04</v>
      </c>
      <c r="P30" s="73">
        <v>73.56</v>
      </c>
      <c r="Q30" s="73">
        <v>73.56</v>
      </c>
      <c r="R30" s="74">
        <v>84.59</v>
      </c>
      <c r="T30" s="126"/>
    </row>
    <row r="31" spans="1:20" s="81" customFormat="1" ht="5.0999999999999996" customHeight="1">
      <c r="A31" s="11"/>
      <c r="B31" s="24"/>
      <c r="C31" s="21"/>
      <c r="D31" s="22"/>
      <c r="E31" s="22"/>
      <c r="F31" s="22"/>
      <c r="G31" s="23"/>
      <c r="H31" s="24"/>
      <c r="I31" s="22"/>
      <c r="J31" s="24"/>
      <c r="K31" s="21"/>
      <c r="L31" s="23"/>
      <c r="M31" s="21"/>
      <c r="N31" s="22"/>
      <c r="O31" s="22"/>
      <c r="P31" s="22"/>
      <c r="Q31" s="22"/>
      <c r="R31" s="23"/>
    </row>
    <row r="32" spans="1:20" s="81" customFormat="1" ht="5.099999999999999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81" customFormat="1" ht="14.25" customHeight="1">
      <c r="A33" s="157" t="s">
        <v>46</v>
      </c>
      <c r="B33" s="86"/>
      <c r="C33" s="86"/>
      <c r="D33" s="86"/>
      <c r="E33" s="86"/>
      <c r="F33" s="86"/>
      <c r="G33" s="86"/>
      <c r="H33" s="86"/>
      <c r="I33" s="86"/>
      <c r="J33" s="86"/>
      <c r="K33" s="157" t="s">
        <v>50</v>
      </c>
      <c r="L33" s="27"/>
      <c r="M33" s="28"/>
      <c r="N33" s="28"/>
      <c r="O33" s="28"/>
      <c r="P33" s="28"/>
      <c r="Q33" s="28"/>
      <c r="R33" s="31" t="str">
        <f>"UFAS /  Versione 2  (16.06.2016) / 30.06.2016"</f>
        <v>UFAS /  Versione 2  (16.06.2016) / 30.06.2016</v>
      </c>
    </row>
    <row r="34" spans="1:18" ht="5.0999999999999996" customHeight="1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1:18" s="81" customFormat="1" ht="14.25" customHeight="1">
      <c r="A35" s="91" t="s">
        <v>47</v>
      </c>
      <c r="C35" s="86"/>
      <c r="D35" s="86"/>
      <c r="E35" s="86"/>
      <c r="F35" s="86"/>
      <c r="G35" s="86"/>
      <c r="H35" s="86"/>
      <c r="I35" s="86"/>
      <c r="J35" s="86"/>
      <c r="K35" s="29" t="str">
        <f>AHV_gO!K35</f>
        <v>Anno</v>
      </c>
      <c r="L35" s="29"/>
      <c r="M35" s="48">
        <f>AHV_gO!M35</f>
        <v>2016</v>
      </c>
      <c r="N35" s="48">
        <f>AHV_gO!N35</f>
        <v>2017</v>
      </c>
      <c r="O35" s="48">
        <f>AHV_gO!O35</f>
        <v>2018</v>
      </c>
      <c r="P35" s="48">
        <f>AHV_gO!P35</f>
        <v>2019</v>
      </c>
      <c r="Q35" s="94">
        <f>AHV_gO!Q35</f>
        <v>2020</v>
      </c>
      <c r="R35" s="96" t="str">
        <f>AHV_gO!R35</f>
        <v>dal 2021</v>
      </c>
    </row>
    <row r="36" spans="1:18" s="81" customFormat="1" ht="14.25" customHeight="1">
      <c r="A36" s="91" t="s">
        <v>48</v>
      </c>
      <c r="C36" s="86"/>
      <c r="D36" s="86"/>
      <c r="E36" s="86"/>
      <c r="F36" s="86"/>
      <c r="G36" s="86"/>
      <c r="H36" s="86"/>
      <c r="I36" s="86"/>
      <c r="J36" s="86"/>
      <c r="K36" s="29" t="str">
        <f>AHV_gO!K36</f>
        <v>Indice dei salari</v>
      </c>
      <c r="L36" s="29"/>
      <c r="M36" s="95">
        <f>AHV_gO!M36</f>
        <v>0.5</v>
      </c>
      <c r="N36" s="95">
        <f>AHV_gO!N36</f>
        <v>0.5</v>
      </c>
      <c r="O36" s="95">
        <f>AHV_gO!O36</f>
        <v>0.6</v>
      </c>
      <c r="P36" s="95">
        <f>AHV_gO!P36</f>
        <v>0.8</v>
      </c>
      <c r="Q36" s="95">
        <f>AHV_gO!Q36</f>
        <v>1.2</v>
      </c>
      <c r="R36" s="95">
        <f>AHV_gO!R36</f>
        <v>1.9</v>
      </c>
    </row>
    <row r="37" spans="1:18" s="81" customFormat="1" ht="14.25" customHeight="1">
      <c r="A37" s="91" t="s">
        <v>49</v>
      </c>
      <c r="C37" s="86"/>
      <c r="D37" s="86"/>
      <c r="E37" s="86"/>
      <c r="F37" s="86"/>
      <c r="G37" s="86"/>
      <c r="H37" s="86"/>
      <c r="I37" s="86"/>
      <c r="J37" s="86"/>
      <c r="K37" s="29" t="str">
        <f>AHV_gO!K37</f>
        <v>Variazione strutturale</v>
      </c>
      <c r="L37" s="29"/>
      <c r="M37" s="95">
        <f>AHV_gO!M37</f>
        <v>0.3</v>
      </c>
      <c r="N37" s="95">
        <f>AHV_gO!N37</f>
        <v>0.3</v>
      </c>
      <c r="O37" s="95">
        <f>AHV_gO!O37</f>
        <v>0.3</v>
      </c>
      <c r="P37" s="95">
        <f>AHV_gO!P37</f>
        <v>0.3</v>
      </c>
      <c r="Q37" s="95">
        <f>AHV_gO!Q37</f>
        <v>0.3</v>
      </c>
      <c r="R37" s="95">
        <f>AHV_gO!R37</f>
        <v>0.3</v>
      </c>
    </row>
    <row r="38" spans="1:18" s="81" customFormat="1" ht="14.25" customHeight="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28" t="str">
        <f>AHV_gO!K38</f>
        <v>Prezzi</v>
      </c>
      <c r="L38" s="28"/>
      <c r="M38" s="95">
        <f>AHV_gO!M38</f>
        <v>-0.4</v>
      </c>
      <c r="N38" s="95">
        <f>AHV_gO!N38</f>
        <v>0.3</v>
      </c>
      <c r="O38" s="95">
        <f>AHV_gO!O38</f>
        <v>0.4</v>
      </c>
      <c r="P38" s="95">
        <f>AHV_gO!P38</f>
        <v>0.6</v>
      </c>
      <c r="Q38" s="95">
        <f>AHV_gO!Q38</f>
        <v>1</v>
      </c>
      <c r="R38" s="95">
        <f>AHV_gO!R38</f>
        <v>1</v>
      </c>
    </row>
    <row r="39" spans="1:18" s="81" customFormat="1" ht="14.25" customHeight="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32" t="str">
        <f>AHV_gO!K39</f>
        <v>Adeguamento delle rendite: ogni due anni</v>
      </c>
      <c r="L39" s="32"/>
      <c r="M39" s="28"/>
      <c r="N39" s="30"/>
      <c r="O39" s="28"/>
      <c r="P39" s="28"/>
      <c r="Q39" s="28"/>
      <c r="R39" s="115" t="str">
        <f>AHV_gO!R39</f>
        <v>Scenario A-00-2015 Ufficio federale di statistica(UST)</v>
      </c>
    </row>
  </sheetData>
  <mergeCells count="3">
    <mergeCell ref="C5:G5"/>
    <mergeCell ref="K5:L5"/>
    <mergeCell ref="M5:R5"/>
  </mergeCells>
  <hyperlinks>
    <hyperlink ref="A1" location="read_me!A1" display="Situazione finanziaria dell'AVS con la riforma Previdenza per la vecchiaia 2020" xr:uid="{33BA79CA-7B4F-4484-9FA6-3FF9425178C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03_Dif">
    <tabColor theme="9" tint="0.39997558519241921"/>
    <pageSetUpPr autoPageBreaks="0"/>
  </sheetPr>
  <dimension ref="A1:V41"/>
  <sheetViews>
    <sheetView zoomScaleNormal="100" workbookViewId="0">
      <pane xSplit="1" ySplit="11" topLeftCell="B33" activePane="bottomRight" state="frozen"/>
      <selection activeCell="M36" sqref="M36:R38"/>
      <selection pane="topRight" activeCell="M36" sqref="M36:R38"/>
      <selection pane="bottomLeft" activeCell="M36" sqref="M36:R38"/>
      <selection pane="bottomRight" activeCell="A2" sqref="A2"/>
    </sheetView>
  </sheetViews>
  <sheetFormatPr defaultColWidth="12" defaultRowHeight="12.75"/>
  <cols>
    <col min="1" max="7" width="8.625" style="88" customWidth="1"/>
    <col min="8" max="8" width="10.125" style="88" customWidth="1"/>
    <col min="9" max="13" width="8.625" style="88" customWidth="1"/>
    <col min="14" max="14" width="11.125" style="88" customWidth="1"/>
    <col min="15" max="16" width="8.625" style="88" customWidth="1"/>
    <col min="17" max="16384" width="12" style="88"/>
  </cols>
  <sheetData>
    <row r="1" spans="1:16" s="81" customFormat="1" ht="23.1" customHeight="1">
      <c r="A1" s="149" t="s">
        <v>58</v>
      </c>
      <c r="B1" s="2"/>
      <c r="C1" s="2"/>
      <c r="D1" s="111"/>
      <c r="E1" s="2"/>
      <c r="F1" s="2"/>
      <c r="G1" s="2"/>
      <c r="H1" s="2"/>
      <c r="I1" s="2"/>
      <c r="J1" s="2"/>
      <c r="K1" s="86"/>
      <c r="L1" s="2"/>
      <c r="M1" s="112"/>
      <c r="N1" s="2"/>
      <c r="O1" s="2"/>
      <c r="P1" s="113"/>
    </row>
    <row r="2" spans="1:16" s="81" customFormat="1" ht="20.100000000000001" customHeight="1">
      <c r="A2" s="114" t="s">
        <v>57</v>
      </c>
      <c r="B2" s="2"/>
      <c r="C2" s="2"/>
      <c r="D2" s="111"/>
      <c r="E2" s="2"/>
      <c r="F2" s="2"/>
      <c r="G2" s="2"/>
      <c r="H2" s="2"/>
      <c r="I2" s="2"/>
      <c r="J2" s="2"/>
      <c r="K2" s="2"/>
      <c r="L2" s="2"/>
      <c r="M2" s="112"/>
      <c r="N2" s="2"/>
      <c r="O2" s="2"/>
      <c r="P2" s="112"/>
    </row>
    <row r="3" spans="1:16" s="81" customFormat="1" ht="17.25" customHeight="1">
      <c r="A3" s="93" t="str">
        <f>AHV_gO!A3</f>
        <v>Importi in milioni di franchi / ai prezzi del 2016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9" t="str">
        <f>AHV_gO!R3</f>
        <v>Stato: consuntivo 2015</v>
      </c>
    </row>
    <row r="4" spans="1:16" s="81" customFormat="1" ht="5.099999999999999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s="82" customFormat="1" ht="20.100000000000001" customHeight="1">
      <c r="A5" s="182" t="s">
        <v>59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4"/>
      <c r="M5" s="179" t="s">
        <v>60</v>
      </c>
      <c r="N5" s="180"/>
      <c r="O5" s="180"/>
      <c r="P5" s="181"/>
    </row>
    <row r="6" spans="1:16" s="84" customFormat="1" ht="5.0999999999999996" customHeight="1">
      <c r="A6" s="185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7"/>
      <c r="M6" s="116"/>
      <c r="N6" s="117"/>
      <c r="O6" s="117"/>
      <c r="P6" s="118"/>
    </row>
    <row r="7" spans="1:16" s="82" customFormat="1" ht="40.5" customHeight="1">
      <c r="A7" s="150" t="s">
        <v>22</v>
      </c>
      <c r="B7" s="150" t="s">
        <v>23</v>
      </c>
      <c r="C7" s="176" t="s">
        <v>24</v>
      </c>
      <c r="D7" s="177"/>
      <c r="E7" s="177"/>
      <c r="F7" s="177"/>
      <c r="G7" s="178"/>
      <c r="H7" s="150" t="s">
        <v>25</v>
      </c>
      <c r="I7" s="151" t="s">
        <v>26</v>
      </c>
      <c r="J7" s="150" t="s">
        <v>27</v>
      </c>
      <c r="K7" s="176" t="s">
        <v>28</v>
      </c>
      <c r="L7" s="178"/>
      <c r="M7" s="188" t="s">
        <v>23</v>
      </c>
      <c r="N7" s="189"/>
      <c r="O7" s="132" t="s">
        <v>24</v>
      </c>
      <c r="P7" s="133" t="s">
        <v>61</v>
      </c>
    </row>
    <row r="8" spans="1:16" s="81" customFormat="1" ht="5.0999999999999996" customHeight="1">
      <c r="A8" s="8"/>
      <c r="B8" s="5"/>
      <c r="C8" s="16"/>
      <c r="D8" s="6"/>
      <c r="E8" s="6"/>
      <c r="F8" s="4"/>
      <c r="G8" s="7"/>
      <c r="H8" s="8"/>
      <c r="I8" s="4"/>
      <c r="J8" s="8"/>
      <c r="K8" s="9"/>
      <c r="L8" s="7"/>
      <c r="M8" s="139"/>
      <c r="N8" s="140"/>
      <c r="O8" s="140"/>
      <c r="P8" s="141"/>
    </row>
    <row r="9" spans="1:16" s="83" customFormat="1" ht="83.45" customHeight="1">
      <c r="A9" s="10"/>
      <c r="B9" s="152" t="s">
        <v>30</v>
      </c>
      <c r="C9" s="153" t="s">
        <v>31</v>
      </c>
      <c r="D9" s="154" t="s">
        <v>32</v>
      </c>
      <c r="E9" s="155" t="s">
        <v>33</v>
      </c>
      <c r="F9" s="155" t="s">
        <v>34</v>
      </c>
      <c r="G9" s="156" t="s">
        <v>35</v>
      </c>
      <c r="H9" s="152" t="s">
        <v>36</v>
      </c>
      <c r="I9" s="155" t="s">
        <v>37</v>
      </c>
      <c r="J9" s="152" t="s">
        <v>27</v>
      </c>
      <c r="K9" s="153" t="s">
        <v>38</v>
      </c>
      <c r="L9" s="156" t="s">
        <v>39</v>
      </c>
      <c r="M9" s="142" t="s">
        <v>64</v>
      </c>
      <c r="N9" s="143" t="s">
        <v>63</v>
      </c>
      <c r="O9" s="143" t="s">
        <v>62</v>
      </c>
      <c r="P9" s="144" t="s">
        <v>2</v>
      </c>
    </row>
    <row r="10" spans="1:16" s="97" customFormat="1" ht="14.25" customHeight="1">
      <c r="A10" s="98"/>
      <c r="B10" s="98"/>
      <c r="C10" s="99"/>
      <c r="D10" s="100"/>
      <c r="E10" s="100"/>
      <c r="F10" s="100"/>
      <c r="G10" s="101"/>
      <c r="H10" s="98"/>
      <c r="I10" s="100"/>
      <c r="J10" s="98"/>
      <c r="K10" s="99"/>
      <c r="L10" s="101"/>
      <c r="M10" s="108"/>
      <c r="N10" s="109"/>
      <c r="O10" s="100"/>
      <c r="P10" s="101"/>
    </row>
    <row r="11" spans="1:16" s="85" customFormat="1" ht="5.0999999999999996" customHeight="1">
      <c r="A11" s="13"/>
      <c r="B11" s="13"/>
      <c r="C11" s="15"/>
      <c r="D11" s="12"/>
      <c r="E11" s="12"/>
      <c r="F11" s="12"/>
      <c r="G11" s="14"/>
      <c r="H11" s="13"/>
      <c r="I11" s="12"/>
      <c r="J11" s="13"/>
      <c r="K11" s="15"/>
      <c r="L11" s="14"/>
      <c r="M11" s="15"/>
      <c r="N11" s="12"/>
      <c r="O11" s="12"/>
      <c r="P11" s="14"/>
    </row>
    <row r="12" spans="1:16" s="81" customFormat="1" ht="12" customHeight="1">
      <c r="A12" s="123">
        <v>2015</v>
      </c>
      <c r="B12" s="20">
        <f>AHV_Ref!B10-AHV_gO!B10</f>
        <v>1.0000000002037268E-2</v>
      </c>
      <c r="C12" s="17">
        <f>AHV_Ref!C10-AHV_gO!C10</f>
        <v>4.9999999999272404E-2</v>
      </c>
      <c r="D12" s="18">
        <f>AHV_Ref!D10-AHV_gO!D10</f>
        <v>1.999999999998181E-2</v>
      </c>
      <c r="E12" s="18">
        <f>AHV_Ref!E10-AHV_gO!E10</f>
        <v>-1.0000000000218279E-2</v>
      </c>
      <c r="F12" s="18">
        <f>AHV_Ref!F10-AHV_gO!F10</f>
        <v>2.9999999999972715E-2</v>
      </c>
      <c r="G12" s="19">
        <f>AHV_Ref!G10-AHV_gO!G10</f>
        <v>-1.0000000002037268E-2</v>
      </c>
      <c r="H12" s="20">
        <f>AHV_Ref!H10-AHV_gO!H10</f>
        <v>-1.999999999998181E-2</v>
      </c>
      <c r="I12" s="20">
        <f>AHV_Ref!I10-AHV_gO!I10</f>
        <v>-2.0000000000003126E-2</v>
      </c>
      <c r="J12" s="20">
        <f>AHV_Ref!J10-AHV_gO!J10</f>
        <v>-4.0000000000077307E-2</v>
      </c>
      <c r="K12" s="17">
        <f>AHV_Ref!K10-AHV_gO!K10</f>
        <v>3.9999999993597157E-2</v>
      </c>
      <c r="L12" s="19">
        <f>AHV_Ref!L10-AHV_gO!L10</f>
        <v>1.9999999996798579E-2</v>
      </c>
      <c r="M12" s="67">
        <f t="shared" ref="M12:M32" si="0">E12</f>
        <v>-1.0000000000218279E-2</v>
      </c>
      <c r="N12" s="68">
        <v>0</v>
      </c>
      <c r="O12" s="68">
        <f>AHV_Ref!N10-AHV_gO!N10</f>
        <v>0</v>
      </c>
      <c r="P12" s="65">
        <f t="shared" ref="P12:P32" si="1">O12-M12-N12</f>
        <v>1.0000000000218279E-2</v>
      </c>
    </row>
    <row r="13" spans="1:16" s="81" customFormat="1" ht="17.100000000000001" customHeight="1">
      <c r="A13" s="123">
        <v>2016</v>
      </c>
      <c r="B13" s="20">
        <f>AHV_Ref!B11-AHV_gO!B11</f>
        <v>-4.9999999995634425E-2</v>
      </c>
      <c r="C13" s="17">
        <f>AHV_Ref!C11-AHV_gO!C11</f>
        <v>2.9999999998835847E-2</v>
      </c>
      <c r="D13" s="18">
        <f>AHV_Ref!D11-AHV_gO!D11</f>
        <v>0</v>
      </c>
      <c r="E13" s="18">
        <f>AHV_Ref!E11-AHV_gO!E11</f>
        <v>0</v>
      </c>
      <c r="F13" s="18">
        <f>AHV_Ref!F11-AHV_gO!F11</f>
        <v>9.9999999999909051E-3</v>
      </c>
      <c r="G13" s="19">
        <f>AHV_Ref!G11-AHV_gO!G11</f>
        <v>0</v>
      </c>
      <c r="H13" s="20">
        <f>AHV_Ref!H11-AHV_gO!H11</f>
        <v>5.0000000000011369E-2</v>
      </c>
      <c r="I13" s="20">
        <f>AHV_Ref!I11-AHV_gO!I11</f>
        <v>-9.9999999999909051E-3</v>
      </c>
      <c r="J13" s="20">
        <f>AHV_Ref!J11-AHV_gO!J11</f>
        <v>3.9999999999992042E-2</v>
      </c>
      <c r="K13" s="17">
        <f>AHV_Ref!K11-AHV_gO!K11</f>
        <v>-1.9999999996798579E-2</v>
      </c>
      <c r="L13" s="19">
        <f>AHV_Ref!L11-AHV_gO!L11</f>
        <v>-9.9999999983992893E-3</v>
      </c>
      <c r="M13" s="67">
        <f t="shared" si="0"/>
        <v>0</v>
      </c>
      <c r="N13" s="68">
        <v>0</v>
      </c>
      <c r="O13" s="68">
        <f>AHV_Ref!N11-AHV_gO!N11</f>
        <v>0</v>
      </c>
      <c r="P13" s="65">
        <f t="shared" si="1"/>
        <v>0</v>
      </c>
    </row>
    <row r="14" spans="1:16" s="81" customFormat="1" ht="12" customHeight="1">
      <c r="A14" s="123">
        <v>2017</v>
      </c>
      <c r="B14" s="20">
        <f>AHV_Ref!B12-AHV_gO!B12</f>
        <v>2.9999999998835847E-2</v>
      </c>
      <c r="C14" s="17">
        <f>AHV_Ref!C12-AHV_gO!C12</f>
        <v>4.9999999999272404E-2</v>
      </c>
      <c r="D14" s="18">
        <f>AHV_Ref!D12-AHV_gO!D12</f>
        <v>0</v>
      </c>
      <c r="E14" s="18">
        <f>AHV_Ref!E12-AHV_gO!E12</f>
        <v>2.0000000000436557E-2</v>
      </c>
      <c r="F14" s="18">
        <f>AHV_Ref!F12-AHV_gO!F12</f>
        <v>-9.9999999999909051E-3</v>
      </c>
      <c r="G14" s="19">
        <f>AHV_Ref!G12-AHV_gO!G12</f>
        <v>0</v>
      </c>
      <c r="H14" s="20">
        <f>AHV_Ref!H12-AHV_gO!H12</f>
        <v>-2.9999999999972715E-2</v>
      </c>
      <c r="I14" s="20">
        <f>AHV_Ref!I12-AHV_gO!I12</f>
        <v>9.9999999999909051E-3</v>
      </c>
      <c r="J14" s="20">
        <f>AHV_Ref!J12-AHV_gO!J12</f>
        <v>-1.9999999999996021E-2</v>
      </c>
      <c r="K14" s="17">
        <f>AHV_Ref!K12-AHV_gO!K12</f>
        <v>-1.9999999996798579E-2</v>
      </c>
      <c r="L14" s="19">
        <f>AHV_Ref!L12-AHV_gO!L12</f>
        <v>1.9999999996798579E-2</v>
      </c>
      <c r="M14" s="67">
        <f t="shared" si="0"/>
        <v>2.0000000000436557E-2</v>
      </c>
      <c r="N14" s="68">
        <v>0</v>
      </c>
      <c r="O14" s="68">
        <f>AHV_Ref!N12-AHV_gO!N12</f>
        <v>0</v>
      </c>
      <c r="P14" s="65">
        <f t="shared" si="1"/>
        <v>-2.0000000000436557E-2</v>
      </c>
    </row>
    <row r="15" spans="1:16" s="81" customFormat="1" ht="12" customHeight="1">
      <c r="A15" s="123">
        <v>2018</v>
      </c>
      <c r="B15" s="20">
        <f>AHV_Ref!B13-AHV_gO!B13</f>
        <v>-254.80000000000291</v>
      </c>
      <c r="C15" s="17">
        <f>AHV_Ref!C13-AHV_gO!C13</f>
        <v>177.33000000000175</v>
      </c>
      <c r="D15" s="18">
        <f>AHV_Ref!D13-AHV_gO!D13</f>
        <v>1197.2199999999998</v>
      </c>
      <c r="E15" s="18">
        <f>AHV_Ref!E13-AHV_gO!E13</f>
        <v>-49.840000000000146</v>
      </c>
      <c r="F15" s="18">
        <f>AHV_Ref!F13-AHV_gO!F13</f>
        <v>5.0000000000011369E-2</v>
      </c>
      <c r="G15" s="19">
        <f>AHV_Ref!G13-AHV_gO!G13</f>
        <v>1324.5800000000017</v>
      </c>
      <c r="H15" s="20">
        <f>AHV_Ref!H13-AHV_gO!H13</f>
        <v>1579.49</v>
      </c>
      <c r="I15" s="20">
        <f>AHV_Ref!I13-AHV_gO!I13</f>
        <v>17.009999999999991</v>
      </c>
      <c r="J15" s="20">
        <f>AHV_Ref!J13-AHV_gO!J13</f>
        <v>1596.49</v>
      </c>
      <c r="K15" s="17">
        <f>AHV_Ref!K13-AHV_gO!K13</f>
        <v>1596.489999999998</v>
      </c>
      <c r="L15" s="19">
        <f>AHV_Ref!L13-AHV_gO!L13</f>
        <v>1586.5299999999988</v>
      </c>
      <c r="M15" s="67">
        <f t="shared" si="0"/>
        <v>-49.840000000000146</v>
      </c>
      <c r="N15" s="68">
        <v>0</v>
      </c>
      <c r="O15" s="68">
        <f>-AHV_Massnahmen!T10</f>
        <v>-500</v>
      </c>
      <c r="P15" s="65">
        <f t="shared" si="1"/>
        <v>-450.15999999999985</v>
      </c>
    </row>
    <row r="16" spans="1:16" s="81" customFormat="1" ht="12" customHeight="1">
      <c r="A16" s="123">
        <v>2019</v>
      </c>
      <c r="B16" s="20">
        <f>AHV_Ref!B14-AHV_gO!B14</f>
        <v>-270.11999999999534</v>
      </c>
      <c r="C16" s="17">
        <f>AHV_Ref!C14-AHV_gO!C14</f>
        <v>196.46000000000276</v>
      </c>
      <c r="D16" s="18">
        <f>AHV_Ref!D14-AHV_gO!D14</f>
        <v>1406.6100000000001</v>
      </c>
      <c r="E16" s="18">
        <f>AHV_Ref!E14-AHV_gO!E14</f>
        <v>-52.799999999999272</v>
      </c>
      <c r="F16" s="18">
        <f>AHV_Ref!F14-AHV_gO!F14</f>
        <v>1.999999999998181E-2</v>
      </c>
      <c r="G16" s="19">
        <f>AHV_Ref!G14-AHV_gO!G14</f>
        <v>1550.0699999999997</v>
      </c>
      <c r="H16" s="20">
        <f>AHV_Ref!H14-AHV_gO!H14</f>
        <v>1819.8400000000001</v>
      </c>
      <c r="I16" s="20">
        <f>AHV_Ref!I14-AHV_gO!I14</f>
        <v>63.080000000000041</v>
      </c>
      <c r="J16" s="20">
        <f>AHV_Ref!J14-AHV_gO!J14</f>
        <v>1882.92</v>
      </c>
      <c r="K16" s="17">
        <f>AHV_Ref!K14-AHV_gO!K14</f>
        <v>3469.9199999999983</v>
      </c>
      <c r="L16" s="19">
        <f>AHV_Ref!L14-AHV_gO!L14</f>
        <v>3430.7899999999936</v>
      </c>
      <c r="M16" s="67">
        <f t="shared" si="0"/>
        <v>-52.799999999999272</v>
      </c>
      <c r="N16" s="68">
        <v>0</v>
      </c>
      <c r="O16" s="68">
        <f>-AHV_Massnahmen!T11</f>
        <v>-509</v>
      </c>
      <c r="P16" s="65">
        <f t="shared" si="1"/>
        <v>-456.20000000000073</v>
      </c>
    </row>
    <row r="17" spans="1:22" s="81" customFormat="1" ht="12" customHeight="1">
      <c r="A17" s="123">
        <v>2020</v>
      </c>
      <c r="B17" s="20">
        <f>AHV_Ref!B15-AHV_gO!B15</f>
        <v>-325.29000000000087</v>
      </c>
      <c r="C17" s="17">
        <f>AHV_Ref!C15-AHV_gO!C15</f>
        <v>202.15000000000146</v>
      </c>
      <c r="D17" s="18">
        <f>AHV_Ref!D15-AHV_gO!D15</f>
        <v>1429.04</v>
      </c>
      <c r="E17" s="18">
        <f>AHV_Ref!E15-AHV_gO!E15</f>
        <v>-63.579999999999927</v>
      </c>
      <c r="F17" s="18">
        <f>AHV_Ref!F15-AHV_gO!F15</f>
        <v>3.999999999996362E-2</v>
      </c>
      <c r="G17" s="19">
        <f>AHV_Ref!G15-AHV_gO!G15</f>
        <v>1567.1399999999994</v>
      </c>
      <c r="H17" s="20">
        <f>AHV_Ref!H15-AHV_gO!H15</f>
        <v>1892.25</v>
      </c>
      <c r="I17" s="20">
        <f>AHV_Ref!I15-AHV_gO!I15</f>
        <v>128.54999999999995</v>
      </c>
      <c r="J17" s="20">
        <f>AHV_Ref!J15-AHV_gO!J15</f>
        <v>2020.8</v>
      </c>
      <c r="K17" s="17">
        <f>AHV_Ref!K15-AHV_gO!K15</f>
        <v>5456.8000000000029</v>
      </c>
      <c r="L17" s="19">
        <f>AHV_Ref!L15-AHV_gO!L15</f>
        <v>5368.2099999999991</v>
      </c>
      <c r="M17" s="67">
        <f t="shared" si="0"/>
        <v>-63.579999999999927</v>
      </c>
      <c r="N17" s="68">
        <v>0</v>
      </c>
      <c r="O17" s="68">
        <f>-AHV_Massnahmen!T12</f>
        <v>-517</v>
      </c>
      <c r="P17" s="65">
        <f t="shared" si="1"/>
        <v>-453.42000000000007</v>
      </c>
    </row>
    <row r="18" spans="1:22" s="81" customFormat="1" ht="17.100000000000001" customHeight="1">
      <c r="A18" s="123">
        <v>2021</v>
      </c>
      <c r="B18" s="20">
        <f>AHV_Ref!B16-AHV_gO!B16</f>
        <v>-388.48999999999796</v>
      </c>
      <c r="C18" s="17">
        <f>AHV_Ref!C16-AHV_gO!C16</f>
        <v>1431.2800000000061</v>
      </c>
      <c r="D18" s="18">
        <f>AHV_Ref!D16-AHV_gO!D16</f>
        <v>2188.5500000000002</v>
      </c>
      <c r="E18" s="18">
        <f>AHV_Ref!E16-AHV_gO!E16</f>
        <v>-75.980000000001382</v>
      </c>
      <c r="F18" s="18">
        <f>AHV_Ref!F16-AHV_gO!F16</f>
        <v>-9.9999999999909051E-3</v>
      </c>
      <c r="G18" s="19">
        <f>AHV_Ref!G16-AHV_gO!G16</f>
        <v>3543.8399999999965</v>
      </c>
      <c r="H18" s="20">
        <f>AHV_Ref!H16-AHV_gO!H16</f>
        <v>3932.6499999999996</v>
      </c>
      <c r="I18" s="20">
        <f>AHV_Ref!I16-AHV_gO!I16</f>
        <v>213.29000000000008</v>
      </c>
      <c r="J18" s="20">
        <f>AHV_Ref!J16-AHV_gO!J16</f>
        <v>4146.03</v>
      </c>
      <c r="K18" s="17">
        <f>AHV_Ref!K16-AHV_gO!K16</f>
        <v>9549.0299999999988</v>
      </c>
      <c r="L18" s="19">
        <f>AHV_Ref!L16-AHV_gO!L16</f>
        <v>9390.9599999999991</v>
      </c>
      <c r="M18" s="67">
        <f t="shared" si="0"/>
        <v>-75.980000000001382</v>
      </c>
      <c r="N18" s="68">
        <v>0</v>
      </c>
      <c r="O18" s="68">
        <f>-AHV_Massnahmen!T13</f>
        <v>-526</v>
      </c>
      <c r="P18" s="65">
        <f t="shared" si="1"/>
        <v>-450.01999999999862</v>
      </c>
    </row>
    <row r="19" spans="1:22" s="81" customFormat="1" ht="12" customHeight="1">
      <c r="A19" s="123">
        <v>2022</v>
      </c>
      <c r="B19" s="20">
        <f>AHV_Ref!B17-AHV_gO!B17</f>
        <v>-281.38999999999942</v>
      </c>
      <c r="C19" s="17">
        <f>AHV_Ref!C17-AHV_gO!C17</f>
        <v>1462.3700000000026</v>
      </c>
      <c r="D19" s="18">
        <f>AHV_Ref!D17-AHV_gO!D17</f>
        <v>2424.88</v>
      </c>
      <c r="E19" s="18">
        <f>AHV_Ref!E17-AHV_gO!E17</f>
        <v>-55</v>
      </c>
      <c r="F19" s="18">
        <f>AHV_Ref!F17-AHV_gO!F17</f>
        <v>-1.999999999998181E-2</v>
      </c>
      <c r="G19" s="19">
        <f>AHV_Ref!G17-AHV_gO!G17</f>
        <v>3832.1999999999971</v>
      </c>
      <c r="H19" s="20">
        <f>AHV_Ref!H17-AHV_gO!H17</f>
        <v>4114.0599999999995</v>
      </c>
      <c r="I19" s="20">
        <f>AHV_Ref!I17-AHV_gO!I17</f>
        <v>336.33000000000004</v>
      </c>
      <c r="J19" s="20">
        <f>AHV_Ref!J17-AHV_gO!J17</f>
        <v>4450.49</v>
      </c>
      <c r="K19" s="17">
        <f>AHV_Ref!K17-AHV_gO!K17</f>
        <v>13905.490000000005</v>
      </c>
      <c r="L19" s="19">
        <f>AHV_Ref!L17-AHV_gO!L17</f>
        <v>13645.39</v>
      </c>
      <c r="M19" s="67">
        <f t="shared" si="0"/>
        <v>-55</v>
      </c>
      <c r="N19" s="68">
        <v>0</v>
      </c>
      <c r="O19" s="68">
        <f>-AHV_Massnahmen!T14</f>
        <v>-535</v>
      </c>
      <c r="P19" s="65">
        <f t="shared" si="1"/>
        <v>-480</v>
      </c>
    </row>
    <row r="20" spans="1:22" s="81" customFormat="1" ht="12" customHeight="1">
      <c r="A20" s="123">
        <v>2023</v>
      </c>
      <c r="B20" s="20">
        <f>AHV_Ref!B18-AHV_gO!B18</f>
        <v>-200.44999999999709</v>
      </c>
      <c r="C20" s="17">
        <f>AHV_Ref!C18-AHV_gO!C18</f>
        <v>1480.1599999999962</v>
      </c>
      <c r="D20" s="18">
        <f>AHV_Ref!D18-AHV_gO!D18</f>
        <v>2465.5299999999997</v>
      </c>
      <c r="E20" s="18">
        <f>AHV_Ref!E18-AHV_gO!E18</f>
        <v>-39.180000000000291</v>
      </c>
      <c r="F20" s="18">
        <f>AHV_Ref!F18-AHV_gO!F18</f>
        <v>2.0000000000010232E-2</v>
      </c>
      <c r="G20" s="19">
        <f>AHV_Ref!G18-AHV_gO!G18</f>
        <v>3906.6999999999971</v>
      </c>
      <c r="H20" s="20">
        <f>AHV_Ref!H18-AHV_gO!H18</f>
        <v>4107.59</v>
      </c>
      <c r="I20" s="20">
        <f>AHV_Ref!I18-AHV_gO!I18</f>
        <v>463.91000000000008</v>
      </c>
      <c r="J20" s="20">
        <f>AHV_Ref!J18-AHV_gO!J18</f>
        <v>4571.3999999999996</v>
      </c>
      <c r="K20" s="17">
        <f>AHV_Ref!K18-AHV_gO!K18</f>
        <v>18338.400000000001</v>
      </c>
      <c r="L20" s="19">
        <f>AHV_Ref!L18-AHV_gO!L18</f>
        <v>17982.960000000003</v>
      </c>
      <c r="M20" s="67">
        <f t="shared" si="0"/>
        <v>-39.180000000000291</v>
      </c>
      <c r="N20" s="68">
        <v>0</v>
      </c>
      <c r="O20" s="68">
        <f>-AHV_Massnahmen!T15</f>
        <v>-544</v>
      </c>
      <c r="P20" s="65">
        <f t="shared" si="1"/>
        <v>-504.81999999999971</v>
      </c>
    </row>
    <row r="21" spans="1:22" s="81" customFormat="1" ht="12" customHeight="1">
      <c r="A21" s="123">
        <v>2024</v>
      </c>
      <c r="B21" s="20">
        <f>AHV_Ref!B19-AHV_gO!B19</f>
        <v>-117.70999999999913</v>
      </c>
      <c r="C21" s="17">
        <f>AHV_Ref!C19-AHV_gO!C19</f>
        <v>1510.6399999999994</v>
      </c>
      <c r="D21" s="18">
        <f>AHV_Ref!D19-AHV_gO!D19</f>
        <v>2505.1999999999998</v>
      </c>
      <c r="E21" s="18">
        <f>AHV_Ref!E19-AHV_gO!E19</f>
        <v>-22.979999999999563</v>
      </c>
      <c r="F21" s="18">
        <f>AHV_Ref!F19-AHV_gO!F19</f>
        <v>-9.9999999999909051E-3</v>
      </c>
      <c r="G21" s="19">
        <f>AHV_Ref!G19-AHV_gO!G19</f>
        <v>3992.7900000000009</v>
      </c>
      <c r="H21" s="20">
        <f>AHV_Ref!H19-AHV_gO!H19</f>
        <v>4110.63</v>
      </c>
      <c r="I21" s="20">
        <f>AHV_Ref!I19-AHV_gO!I19</f>
        <v>592.28</v>
      </c>
      <c r="J21" s="20">
        <f>AHV_Ref!J19-AHV_gO!J19</f>
        <v>4702.91</v>
      </c>
      <c r="K21" s="17">
        <f>AHV_Ref!K19-AHV_gO!K19</f>
        <v>22858.910000000003</v>
      </c>
      <c r="L21" s="19">
        <f>AHV_Ref!L19-AHV_gO!L19</f>
        <v>22412.149999999998</v>
      </c>
      <c r="M21" s="67">
        <f t="shared" si="0"/>
        <v>-22.979999999999563</v>
      </c>
      <c r="N21" s="68">
        <v>0</v>
      </c>
      <c r="O21" s="68">
        <f>-AHV_Massnahmen!T16</f>
        <v>-553</v>
      </c>
      <c r="P21" s="65">
        <f t="shared" si="1"/>
        <v>-530.02000000000044</v>
      </c>
    </row>
    <row r="22" spans="1:22" s="81" customFormat="1" ht="12" customHeight="1">
      <c r="A22" s="123">
        <v>2025</v>
      </c>
      <c r="B22" s="20">
        <f>AHV_Ref!B20-AHV_gO!B20</f>
        <v>-30.710000000006403</v>
      </c>
      <c r="C22" s="17">
        <f>AHV_Ref!C20-AHV_gO!C20</f>
        <v>1539.6199999999953</v>
      </c>
      <c r="D22" s="18">
        <f>AHV_Ref!D20-AHV_gO!D20</f>
        <v>3588.2299999999996</v>
      </c>
      <c r="E22" s="18">
        <f>AHV_Ref!E20-AHV_gO!E20</f>
        <v>-5.9600000000009459</v>
      </c>
      <c r="F22" s="18">
        <f>AHV_Ref!F20-AHV_gO!F20</f>
        <v>2.0000000000010232E-2</v>
      </c>
      <c r="G22" s="19">
        <f>AHV_Ref!G20-AHV_gO!G20</f>
        <v>5121.8600000000006</v>
      </c>
      <c r="H22" s="20">
        <f>AHV_Ref!H20-AHV_gO!H20</f>
        <v>5152.21</v>
      </c>
      <c r="I22" s="20">
        <f>AHV_Ref!I20-AHV_gO!I20</f>
        <v>736.68000000000006</v>
      </c>
      <c r="J22" s="20">
        <f>AHV_Ref!J20-AHV_gO!J20</f>
        <v>5888.8899999999994</v>
      </c>
      <c r="K22" s="17">
        <f>AHV_Ref!K20-AHV_gO!K20</f>
        <v>28521.89</v>
      </c>
      <c r="L22" s="19">
        <f>AHV_Ref!L20-AHV_gO!L20</f>
        <v>27984.260000000002</v>
      </c>
      <c r="M22" s="67">
        <f t="shared" si="0"/>
        <v>-5.9600000000009459</v>
      </c>
      <c r="N22" s="68">
        <v>0</v>
      </c>
      <c r="O22" s="68">
        <f>-AHV_Massnahmen!T17</f>
        <v>-562</v>
      </c>
      <c r="P22" s="65">
        <f t="shared" si="1"/>
        <v>-556.03999999999905</v>
      </c>
    </row>
    <row r="23" spans="1:22" s="81" customFormat="1" ht="17.100000000000001" customHeight="1">
      <c r="A23" s="5">
        <v>2026</v>
      </c>
      <c r="B23" s="20">
        <f>AHV_Ref!B21-AHV_gO!B21</f>
        <v>58.529999999998836</v>
      </c>
      <c r="C23" s="17">
        <f>AHV_Ref!C21-AHV_gO!C21</f>
        <v>1569.5999999999985</v>
      </c>
      <c r="D23" s="18">
        <f>AHV_Ref!D21-AHV_gO!D21</f>
        <v>3924.66</v>
      </c>
      <c r="E23" s="18">
        <f>AHV_Ref!E21-AHV_gO!E21</f>
        <v>11.469999999999345</v>
      </c>
      <c r="F23" s="18">
        <f>AHV_Ref!F21-AHV_gO!F21</f>
        <v>-9.9999999999909051E-3</v>
      </c>
      <c r="G23" s="19">
        <f>AHV_Ref!G21-AHV_gO!G21</f>
        <v>5505.2300000000032</v>
      </c>
      <c r="H23" s="20">
        <f>AHV_Ref!H21-AHV_gO!H21</f>
        <v>5446.99</v>
      </c>
      <c r="I23" s="20">
        <f>AHV_Ref!I21-AHV_gO!I21</f>
        <v>906.97</v>
      </c>
      <c r="J23" s="20">
        <f>AHV_Ref!J21-AHV_gO!J21</f>
        <v>6353.96</v>
      </c>
      <c r="K23" s="17">
        <f>AHV_Ref!K21-AHV_gO!K21</f>
        <v>34592.959999999999</v>
      </c>
      <c r="L23" s="19">
        <f>AHV_Ref!L21-AHV_gO!L21</f>
        <v>33963.22</v>
      </c>
      <c r="M23" s="67">
        <f t="shared" si="0"/>
        <v>11.469999999999345</v>
      </c>
      <c r="N23" s="68">
        <v>0</v>
      </c>
      <c r="O23" s="68">
        <f>-AHV_Massnahmen!T18</f>
        <v>-570</v>
      </c>
      <c r="P23" s="65">
        <f t="shared" si="1"/>
        <v>-581.46999999999935</v>
      </c>
    </row>
    <row r="24" spans="1:22" s="81" customFormat="1" ht="12" customHeight="1">
      <c r="A24" s="5">
        <v>2027</v>
      </c>
      <c r="B24" s="20">
        <f>AHV_Ref!B22-AHV_gO!B22</f>
        <v>145.75</v>
      </c>
      <c r="C24" s="17">
        <f>AHV_Ref!C22-AHV_gO!C22</f>
        <v>1599.5</v>
      </c>
      <c r="D24" s="18">
        <f>AHV_Ref!D22-AHV_gO!D22</f>
        <v>3984.5</v>
      </c>
      <c r="E24" s="18">
        <f>AHV_Ref!E22-AHV_gO!E22</f>
        <v>28.539999999999054</v>
      </c>
      <c r="F24" s="18">
        <f>AHV_Ref!F22-AHV_gO!F22</f>
        <v>9.9999999999909051E-3</v>
      </c>
      <c r="G24" s="19">
        <f>AHV_Ref!G22-AHV_gO!G22</f>
        <v>5612.0299999999988</v>
      </c>
      <c r="H24" s="20">
        <f>AHV_Ref!H22-AHV_gO!H22</f>
        <v>5466.21</v>
      </c>
      <c r="I24" s="20">
        <f>AHV_Ref!I22-AHV_gO!I22</f>
        <v>1085.3599999999999</v>
      </c>
      <c r="J24" s="20">
        <f>AHV_Ref!J22-AHV_gO!J22</f>
        <v>6551.5700000000006</v>
      </c>
      <c r="K24" s="17">
        <f>AHV_Ref!K22-AHV_gO!K22</f>
        <v>40802.57</v>
      </c>
      <c r="L24" s="19">
        <f>AHV_Ref!L22-AHV_gO!L22</f>
        <v>40069.58</v>
      </c>
      <c r="M24" s="67">
        <f t="shared" si="0"/>
        <v>28.539999999999054</v>
      </c>
      <c r="N24" s="68">
        <v>0</v>
      </c>
      <c r="O24" s="68">
        <f>-AHV_Massnahmen!T19</f>
        <v>-579</v>
      </c>
      <c r="P24" s="65">
        <f t="shared" si="1"/>
        <v>-607.53999999999905</v>
      </c>
    </row>
    <row r="25" spans="1:22" s="86" customFormat="1" ht="12" customHeight="1">
      <c r="A25" s="5">
        <v>2028</v>
      </c>
      <c r="B25" s="20">
        <f>AHV_Ref!B23-AHV_gO!B23</f>
        <v>226.26000000000204</v>
      </c>
      <c r="C25" s="17">
        <f>AHV_Ref!C23-AHV_gO!C23</f>
        <v>1631.7300000000032</v>
      </c>
      <c r="D25" s="18">
        <f>AHV_Ref!D23-AHV_gO!D23</f>
        <v>4046.05</v>
      </c>
      <c r="E25" s="18">
        <f>AHV_Ref!E23-AHV_gO!E23</f>
        <v>44.269999999998618</v>
      </c>
      <c r="F25" s="18">
        <f>AHV_Ref!F23-AHV_gO!F23</f>
        <v>-3.0000000000001137E-2</v>
      </c>
      <c r="G25" s="19">
        <f>AHV_Ref!G23-AHV_gO!G23</f>
        <v>5721.760000000002</v>
      </c>
      <c r="H25" s="20">
        <f>AHV_Ref!H23-AHV_gO!H23</f>
        <v>5495.37</v>
      </c>
      <c r="I25" s="20">
        <f>AHV_Ref!I23-AHV_gO!I23</f>
        <v>1267.8499999999999</v>
      </c>
      <c r="J25" s="20">
        <f>AHV_Ref!J23-AHV_gO!J23</f>
        <v>6763.32</v>
      </c>
      <c r="K25" s="17">
        <f>AHV_Ref!K23-AHV_gO!K23</f>
        <v>47162.32</v>
      </c>
      <c r="L25" s="19">
        <f>AHV_Ref!L23-AHV_gO!L23</f>
        <v>46334.55</v>
      </c>
      <c r="M25" s="67">
        <f t="shared" si="0"/>
        <v>44.269999999998618</v>
      </c>
      <c r="N25" s="68">
        <v>0</v>
      </c>
      <c r="O25" s="68">
        <f>-AHV_Massnahmen!T20</f>
        <v>-588</v>
      </c>
      <c r="P25" s="65">
        <f t="shared" si="1"/>
        <v>-632.26999999999862</v>
      </c>
      <c r="R25" s="81"/>
      <c r="S25" s="81"/>
      <c r="T25" s="81"/>
      <c r="U25" s="81"/>
      <c r="V25" s="81"/>
    </row>
    <row r="26" spans="1:22" s="86" customFormat="1" ht="12" customHeight="1">
      <c r="A26" s="5">
        <v>2029</v>
      </c>
      <c r="B26" s="20">
        <f>AHV_Ref!B24-AHV_gO!B24</f>
        <v>345.09000000000378</v>
      </c>
      <c r="C26" s="17">
        <f>AHV_Ref!C24-AHV_gO!C24</f>
        <v>1662.5999999999985</v>
      </c>
      <c r="D26" s="18">
        <f>AHV_Ref!D24-AHV_gO!D24</f>
        <v>4106.7700000000004</v>
      </c>
      <c r="E26" s="18">
        <f>AHV_Ref!E24-AHV_gO!E24</f>
        <v>67.450000000000728</v>
      </c>
      <c r="F26" s="18">
        <f>AHV_Ref!F24-AHV_gO!F24</f>
        <v>-3.0000000000001137E-2</v>
      </c>
      <c r="G26" s="19">
        <f>AHV_Ref!G24-AHV_gO!G24</f>
        <v>5836.4000000000015</v>
      </c>
      <c r="H26" s="20">
        <f>AHV_Ref!H24-AHV_gO!H24</f>
        <v>5490.9800000000005</v>
      </c>
      <c r="I26" s="20">
        <f>AHV_Ref!I24-AHV_gO!I24</f>
        <v>1455.31</v>
      </c>
      <c r="J26" s="20">
        <f>AHV_Ref!J24-AHV_gO!J24</f>
        <v>6946.28</v>
      </c>
      <c r="K26" s="17">
        <f>AHV_Ref!K24-AHV_gO!K24</f>
        <v>53641.279999999999</v>
      </c>
      <c r="L26" s="19">
        <f>AHV_Ref!L24-AHV_gO!L24</f>
        <v>52723.3</v>
      </c>
      <c r="M26" s="67">
        <f t="shared" si="0"/>
        <v>67.450000000000728</v>
      </c>
      <c r="N26" s="68">
        <v>0</v>
      </c>
      <c r="O26" s="68">
        <f>-AHV_Massnahmen!T21</f>
        <v>-597</v>
      </c>
      <c r="P26" s="65">
        <f t="shared" si="1"/>
        <v>-664.45000000000073</v>
      </c>
      <c r="R26" s="81"/>
      <c r="S26" s="81"/>
      <c r="T26" s="81"/>
      <c r="U26" s="81"/>
      <c r="V26" s="81"/>
    </row>
    <row r="27" spans="1:22" s="87" customFormat="1" ht="12" customHeight="1">
      <c r="A27" s="8">
        <v>2030</v>
      </c>
      <c r="B27" s="61">
        <f>AHV_Ref!B25-AHV_gO!B25</f>
        <v>459.46999999999389</v>
      </c>
      <c r="C27" s="58">
        <f>AHV_Ref!C25-AHV_gO!C25</f>
        <v>1693.2300000000032</v>
      </c>
      <c r="D27" s="59">
        <f>AHV_Ref!D25-AHV_gO!D25</f>
        <v>4169.1000000000004</v>
      </c>
      <c r="E27" s="59">
        <f>AHV_Ref!E25-AHV_gO!E25</f>
        <v>89.809999999999491</v>
      </c>
      <c r="F27" s="59">
        <f>AHV_Ref!F25-AHV_gO!F25</f>
        <v>2.0000000000010232E-2</v>
      </c>
      <c r="G27" s="60">
        <f>AHV_Ref!G25-AHV_gO!G25</f>
        <v>5952.32</v>
      </c>
      <c r="H27" s="61">
        <f>AHV_Ref!H25-AHV_gO!H25</f>
        <v>5492.58</v>
      </c>
      <c r="I27" s="61">
        <f>AHV_Ref!I25-AHV_gO!I25</f>
        <v>1645.65</v>
      </c>
      <c r="J27" s="61">
        <f>AHV_Ref!J25-AHV_gO!J25</f>
        <v>7138.13</v>
      </c>
      <c r="K27" s="58">
        <f>AHV_Ref!K25-AHV_gO!K25</f>
        <v>60248.12999999999</v>
      </c>
      <c r="L27" s="60">
        <f>AHV_Ref!L25-AHV_gO!L25</f>
        <v>59963.66</v>
      </c>
      <c r="M27" s="70">
        <f t="shared" si="0"/>
        <v>89.809999999999491</v>
      </c>
      <c r="N27" s="69">
        <v>0</v>
      </c>
      <c r="O27" s="69">
        <f>-AHV_Massnahmen!T22</f>
        <v>-606</v>
      </c>
      <c r="P27" s="66">
        <f t="shared" si="1"/>
        <v>-695.80999999999949</v>
      </c>
      <c r="R27" s="81"/>
      <c r="S27" s="81"/>
      <c r="T27" s="81"/>
      <c r="U27" s="81"/>
      <c r="V27" s="81"/>
    </row>
    <row r="28" spans="1:22" s="86" customFormat="1" ht="17.100000000000001" customHeight="1">
      <c r="A28" s="5">
        <v>2031</v>
      </c>
      <c r="B28" s="20">
        <f>AHV_Ref!B26-AHV_gO!B26</f>
        <v>588.12000000000262</v>
      </c>
      <c r="C28" s="17">
        <f>AHV_Ref!C26-AHV_gO!C26</f>
        <v>1724.6300000000047</v>
      </c>
      <c r="D28" s="18">
        <f>AHV_Ref!D26-AHV_gO!D26</f>
        <v>4233.88</v>
      </c>
      <c r="E28" s="18">
        <f>AHV_Ref!E26-AHV_gO!E26</f>
        <v>114.94000000000051</v>
      </c>
      <c r="F28" s="18">
        <f>AHV_Ref!F26-AHV_gO!F26</f>
        <v>1.999999999998181E-2</v>
      </c>
      <c r="G28" s="19">
        <f>AHV_Ref!G26-AHV_gO!G26</f>
        <v>6073.5599999999977</v>
      </c>
      <c r="H28" s="20">
        <f>AHV_Ref!H26-AHV_gO!H26</f>
        <v>5485.6399999999994</v>
      </c>
      <c r="I28" s="20">
        <f>AHV_Ref!I26-AHV_gO!I26</f>
        <v>1851.22</v>
      </c>
      <c r="J28" s="20">
        <f>AHV_Ref!J26-AHV_gO!J26</f>
        <v>7336.87</v>
      </c>
      <c r="K28" s="17">
        <f>AHV_Ref!K26-AHV_gO!K26</f>
        <v>66987.87</v>
      </c>
      <c r="L28" s="19">
        <f>AHV_Ref!L26-AHV_gO!L26</f>
        <v>66987.87</v>
      </c>
      <c r="M28" s="67">
        <f t="shared" si="0"/>
        <v>114.94000000000051</v>
      </c>
      <c r="N28" s="68">
        <v>0</v>
      </c>
      <c r="O28" s="68">
        <f>-AHV_Massnahmen!T23</f>
        <v>-615</v>
      </c>
      <c r="P28" s="65">
        <f t="shared" si="1"/>
        <v>-729.94000000000051</v>
      </c>
      <c r="R28" s="81"/>
      <c r="S28" s="81"/>
      <c r="T28" s="81"/>
      <c r="U28" s="81"/>
      <c r="V28" s="81"/>
    </row>
    <row r="29" spans="1:22" s="86" customFormat="1" ht="12" customHeight="1">
      <c r="A29" s="5">
        <v>2032</v>
      </c>
      <c r="B29" s="20">
        <f>AHV_Ref!B27-AHV_gO!B27</f>
        <v>709.33000000000175</v>
      </c>
      <c r="C29" s="17">
        <f>AHV_Ref!C27-AHV_gO!C27</f>
        <v>1755.0800000000017</v>
      </c>
      <c r="D29" s="18">
        <f>AHV_Ref!D27-AHV_gO!D27</f>
        <v>4301.16</v>
      </c>
      <c r="E29" s="18">
        <f>AHV_Ref!E27-AHV_gO!E27</f>
        <v>138.65999999999985</v>
      </c>
      <c r="F29" s="18">
        <f>AHV_Ref!F27-AHV_gO!F27</f>
        <v>-3.9999999999992042E-2</v>
      </c>
      <c r="G29" s="19">
        <f>AHV_Ref!G27-AHV_gO!G27</f>
        <v>6195.25</v>
      </c>
      <c r="H29" s="20">
        <f>AHV_Ref!H27-AHV_gO!H27</f>
        <v>5485.869999999999</v>
      </c>
      <c r="I29" s="20">
        <f>AHV_Ref!I27-AHV_gO!I27</f>
        <v>2055</v>
      </c>
      <c r="J29" s="20">
        <f>AHV_Ref!J27-AHV_gO!J27</f>
        <v>7540.87</v>
      </c>
      <c r="K29" s="17">
        <f>AHV_Ref!K27-AHV_gO!K27</f>
        <v>73865.87</v>
      </c>
      <c r="L29" s="19">
        <f>AHV_Ref!L27-AHV_gO!L27</f>
        <v>73865.87</v>
      </c>
      <c r="M29" s="67">
        <f t="shared" si="0"/>
        <v>138.65999999999985</v>
      </c>
      <c r="N29" s="68">
        <v>0</v>
      </c>
      <c r="O29" s="68">
        <f>-AHV_Massnahmen!T24</f>
        <v>-625</v>
      </c>
      <c r="P29" s="65">
        <f t="shared" si="1"/>
        <v>-763.65999999999985</v>
      </c>
      <c r="R29" s="81"/>
      <c r="S29" s="81"/>
      <c r="T29" s="81"/>
      <c r="U29" s="81"/>
      <c r="V29" s="81"/>
    </row>
    <row r="30" spans="1:22" s="86" customFormat="1" ht="12" customHeight="1">
      <c r="A30" s="5">
        <v>2033</v>
      </c>
      <c r="B30" s="20">
        <f>AHV_Ref!B28-AHV_gO!B28</f>
        <v>846.2100000000064</v>
      </c>
      <c r="C30" s="17">
        <f>AHV_Ref!C28-AHV_gO!C28</f>
        <v>1784.8300000000017</v>
      </c>
      <c r="D30" s="18">
        <f>AHV_Ref!D28-AHV_gO!D28</f>
        <v>4369.91</v>
      </c>
      <c r="E30" s="18">
        <f>AHV_Ref!E28-AHV_gO!E28</f>
        <v>165.38999999999942</v>
      </c>
      <c r="F30" s="18">
        <f>AHV_Ref!F28-AHV_gO!F28</f>
        <v>4.9999999999982947E-2</v>
      </c>
      <c r="G30" s="19">
        <f>AHV_Ref!G28-AHV_gO!G28</f>
        <v>6320.6999999999971</v>
      </c>
      <c r="H30" s="20">
        <f>AHV_Ref!H28-AHV_gO!H28</f>
        <v>5474.43</v>
      </c>
      <c r="I30" s="20">
        <f>AHV_Ref!I28-AHV_gO!I28</f>
        <v>2258</v>
      </c>
      <c r="J30" s="20">
        <f>AHV_Ref!J28-AHV_gO!J28</f>
        <v>7732.43</v>
      </c>
      <c r="K30" s="17">
        <f>AHV_Ref!K28-AHV_gO!K28</f>
        <v>80866.429999999993</v>
      </c>
      <c r="L30" s="19">
        <f>AHV_Ref!L28-AHV_gO!L28</f>
        <v>80866.429999999993</v>
      </c>
      <c r="M30" s="67">
        <f t="shared" si="0"/>
        <v>165.38999999999942</v>
      </c>
      <c r="N30" s="68">
        <v>0</v>
      </c>
      <c r="O30" s="68">
        <f>-AHV_Massnahmen!T25</f>
        <v>-635</v>
      </c>
      <c r="P30" s="65">
        <f t="shared" si="1"/>
        <v>-800.38999999999942</v>
      </c>
      <c r="R30" s="81"/>
      <c r="S30" s="81"/>
      <c r="T30" s="81"/>
      <c r="U30" s="81"/>
      <c r="V30" s="81"/>
    </row>
    <row r="31" spans="1:22" s="86" customFormat="1" ht="12" customHeight="1">
      <c r="A31" s="5">
        <v>2034</v>
      </c>
      <c r="B31" s="20">
        <f>AHV_Ref!B29-AHV_gO!B29</f>
        <v>969.25999999999476</v>
      </c>
      <c r="C31" s="17">
        <f>AHV_Ref!C29-AHV_gO!C29</f>
        <v>1812.3799999999974</v>
      </c>
      <c r="D31" s="18">
        <f>AHV_Ref!D29-AHV_gO!D29</f>
        <v>4437.58</v>
      </c>
      <c r="E31" s="18">
        <f>AHV_Ref!E29-AHV_gO!E29</f>
        <v>189.48999999999978</v>
      </c>
      <c r="F31" s="18">
        <f>AHV_Ref!F29-AHV_gO!F29</f>
        <v>-1.999999999998181E-2</v>
      </c>
      <c r="G31" s="19">
        <f>AHV_Ref!G29-AHV_gO!G29</f>
        <v>6439.9700000000012</v>
      </c>
      <c r="H31" s="20">
        <f>AHV_Ref!H29-AHV_gO!H29</f>
        <v>5470.45</v>
      </c>
      <c r="I31" s="20">
        <f>AHV_Ref!I29-AHV_gO!I29</f>
        <v>2466</v>
      </c>
      <c r="J31" s="20">
        <f>AHV_Ref!J29-AHV_gO!J29</f>
        <v>7936.45</v>
      </c>
      <c r="K31" s="17">
        <f>AHV_Ref!K29-AHV_gO!K29</f>
        <v>88002.45</v>
      </c>
      <c r="L31" s="19">
        <f>AHV_Ref!L29-AHV_gO!L29</f>
        <v>88002.45</v>
      </c>
      <c r="M31" s="67">
        <f t="shared" si="0"/>
        <v>189.48999999999978</v>
      </c>
      <c r="N31" s="68">
        <v>0</v>
      </c>
      <c r="O31" s="68">
        <f>-AHV_Massnahmen!T26</f>
        <v>-645</v>
      </c>
      <c r="P31" s="65">
        <f t="shared" si="1"/>
        <v>-834.48999999999978</v>
      </c>
      <c r="R31" s="81"/>
      <c r="S31" s="81"/>
      <c r="T31" s="81"/>
      <c r="U31" s="81"/>
      <c r="V31" s="81"/>
    </row>
    <row r="32" spans="1:22" s="86" customFormat="1" ht="12" customHeight="1">
      <c r="A32" s="5">
        <v>2035</v>
      </c>
      <c r="B32" s="20">
        <f>AHV_Ref!B30-AHV_gO!B30</f>
        <v>1116.2700000000041</v>
      </c>
      <c r="C32" s="17">
        <f>AHV_Ref!C30-AHV_gO!C30</f>
        <v>1838.6199999999953</v>
      </c>
      <c r="D32" s="18">
        <f>AHV_Ref!D30-AHV_gO!D30</f>
        <v>4503.93</v>
      </c>
      <c r="E32" s="18">
        <f>AHV_Ref!E30-AHV_gO!E30</f>
        <v>218.23999999999978</v>
      </c>
      <c r="F32" s="18">
        <f>AHV_Ref!F30-AHV_gO!F30</f>
        <v>-3.9999999999992042E-2</v>
      </c>
      <c r="G32" s="19">
        <f>AHV_Ref!G30-AHV_gO!G30</f>
        <v>6560.5299999999988</v>
      </c>
      <c r="H32" s="20">
        <f>AHV_Ref!H30-AHV_gO!H30</f>
        <v>5444.7500000000009</v>
      </c>
      <c r="I32" s="20">
        <f>AHV_Ref!I30-AHV_gO!I30</f>
        <v>2677</v>
      </c>
      <c r="J32" s="20">
        <f>AHV_Ref!J30-AHV_gO!J30</f>
        <v>8121.7500000000009</v>
      </c>
      <c r="K32" s="17">
        <f>AHV_Ref!K30-AHV_gO!K30</f>
        <v>95252.75</v>
      </c>
      <c r="L32" s="19">
        <f>AHV_Ref!L30-AHV_gO!L30</f>
        <v>95252.75</v>
      </c>
      <c r="M32" s="67">
        <f t="shared" si="0"/>
        <v>218.23999999999978</v>
      </c>
      <c r="N32" s="68">
        <v>0</v>
      </c>
      <c r="O32" s="68">
        <f>-AHV_Massnahmen!T27</f>
        <v>-654</v>
      </c>
      <c r="P32" s="65">
        <f t="shared" si="1"/>
        <v>-872.23999999999978</v>
      </c>
      <c r="R32" s="81"/>
      <c r="S32" s="81"/>
      <c r="T32" s="81"/>
      <c r="U32" s="81"/>
      <c r="V32" s="81"/>
    </row>
    <row r="33" spans="1:16" s="81" customFormat="1" ht="5.0999999999999996" customHeight="1">
      <c r="A33" s="11"/>
      <c r="B33" s="24"/>
      <c r="C33" s="21"/>
      <c r="D33" s="22"/>
      <c r="E33" s="22"/>
      <c r="F33" s="22"/>
      <c r="G33" s="23"/>
      <c r="H33" s="24"/>
      <c r="I33" s="22"/>
      <c r="J33" s="24"/>
      <c r="K33" s="21"/>
      <c r="L33" s="23"/>
      <c r="M33" s="62"/>
      <c r="N33" s="63"/>
      <c r="O33" s="63"/>
      <c r="P33" s="64"/>
    </row>
    <row r="34" spans="1:16" s="81" customFormat="1" ht="5.0999999999999996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s="81" customFormat="1" ht="14.25" customHeight="1">
      <c r="A35" s="27"/>
      <c r="B35" s="86"/>
      <c r="C35" s="86"/>
      <c r="D35" s="86"/>
      <c r="E35" s="86"/>
      <c r="F35" s="86"/>
      <c r="G35" s="86"/>
      <c r="H35" s="86"/>
      <c r="I35" s="27"/>
      <c r="J35" s="28"/>
      <c r="K35" s="28"/>
      <c r="L35" s="28"/>
      <c r="M35" s="28"/>
      <c r="N35" s="28"/>
      <c r="O35" s="28"/>
      <c r="P35" s="31" t="str">
        <f>AHV_gO!R33</f>
        <v>UFAS /  Versione 2  (16.06.2016) / 30.06.2016</v>
      </c>
    </row>
    <row r="36" spans="1:16" ht="5.0999999999999996" customHeight="1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s="81" customFormat="1" ht="14.25" customHeight="1">
      <c r="A37" s="26"/>
      <c r="B37" s="86"/>
      <c r="C37" s="86"/>
      <c r="D37" s="86"/>
      <c r="E37" s="86"/>
      <c r="F37" s="86"/>
      <c r="G37" s="86"/>
      <c r="H37" s="86"/>
      <c r="I37" s="146"/>
      <c r="J37" s="48"/>
      <c r="K37" s="48"/>
      <c r="L37" s="48"/>
      <c r="M37" s="48"/>
      <c r="N37" s="48"/>
      <c r="O37" s="94"/>
      <c r="P37" s="96"/>
    </row>
    <row r="38" spans="1:16" s="81" customFormat="1" ht="14.25" customHeight="1">
      <c r="A38" s="26"/>
      <c r="B38" s="86"/>
      <c r="C38" s="86"/>
      <c r="D38" s="86"/>
      <c r="E38" s="86"/>
      <c r="F38" s="86"/>
      <c r="G38" s="86"/>
      <c r="H38" s="86"/>
      <c r="I38" s="29"/>
      <c r="J38" s="95"/>
      <c r="K38" s="95"/>
      <c r="L38" s="95"/>
      <c r="M38" s="95"/>
      <c r="N38" s="95"/>
      <c r="O38" s="95"/>
      <c r="P38" s="95"/>
    </row>
    <row r="39" spans="1:16" s="81" customFormat="1" ht="14.25" customHeight="1">
      <c r="A39" s="26"/>
      <c r="B39" s="86"/>
      <c r="C39" s="86"/>
      <c r="D39" s="86"/>
      <c r="E39" s="86"/>
      <c r="F39" s="86"/>
      <c r="G39" s="86"/>
      <c r="H39" s="86"/>
      <c r="I39" s="29"/>
      <c r="J39" s="95"/>
      <c r="K39" s="95"/>
      <c r="L39" s="95"/>
      <c r="M39" s="95"/>
      <c r="N39" s="95"/>
      <c r="O39" s="95"/>
      <c r="P39" s="95"/>
    </row>
    <row r="40" spans="1:16" s="81" customFormat="1" ht="14.25" customHeight="1">
      <c r="A40" s="86"/>
      <c r="B40" s="86"/>
      <c r="C40" s="86"/>
      <c r="D40" s="86"/>
      <c r="E40" s="86"/>
      <c r="F40" s="86"/>
      <c r="G40" s="86"/>
      <c r="H40" s="86"/>
      <c r="I40" s="28"/>
      <c r="J40" s="95"/>
      <c r="K40" s="95"/>
      <c r="L40" s="95"/>
      <c r="M40" s="95"/>
      <c r="N40" s="95"/>
      <c r="O40" s="95"/>
      <c r="P40" s="95"/>
    </row>
    <row r="41" spans="1:16" s="81" customFormat="1" ht="14.25" customHeight="1">
      <c r="B41" s="86"/>
      <c r="C41" s="86"/>
      <c r="D41" s="86"/>
      <c r="E41" s="86"/>
      <c r="F41" s="86"/>
      <c r="G41" s="86"/>
      <c r="H41" s="86"/>
      <c r="I41" s="32"/>
      <c r="J41" s="28"/>
      <c r="K41" s="28"/>
      <c r="L41" s="30"/>
      <c r="M41" s="28"/>
      <c r="N41" s="28"/>
      <c r="O41" s="28"/>
      <c r="P41" s="115"/>
    </row>
  </sheetData>
  <mergeCells count="6">
    <mergeCell ref="C7:G7"/>
    <mergeCell ref="K7:L7"/>
    <mergeCell ref="M5:P5"/>
    <mergeCell ref="A5:L5"/>
    <mergeCell ref="A6:L6"/>
    <mergeCell ref="M7:N7"/>
  </mergeCells>
  <hyperlinks>
    <hyperlink ref="A1" location="read_me!A1" display="Situazione finanziaria dell'AVS con la riforma Previdenza per la vecchiaia 2020" xr:uid="{3839120F-2753-4E09-9031-9ED519B02269}"/>
  </hyperlinks>
  <printOptions verticalCentered="1"/>
  <pageMargins left="0.78740157480314965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10_Massnahmen">
    <tabColor theme="9" tint="0.39997558519241921"/>
    <pageSetUpPr autoPageBreaks="0" fitToPage="1"/>
  </sheetPr>
  <dimension ref="A1:X47"/>
  <sheetViews>
    <sheetView tabSelected="1" zoomScaleNormal="100" workbookViewId="0">
      <pane xSplit="1" ySplit="9" topLeftCell="B31" activePane="bottomRight" state="frozen"/>
      <selection activeCell="M36" sqref="M36:R38"/>
      <selection pane="topRight" activeCell="M36" sqref="M36:R38"/>
      <selection pane="bottomLeft" activeCell="M36" sqref="M36:R38"/>
      <selection pane="bottomRight" activeCell="A49" sqref="A49"/>
    </sheetView>
  </sheetViews>
  <sheetFormatPr defaultColWidth="12" defaultRowHeight="12.75"/>
  <cols>
    <col min="1" max="5" width="7.625" style="33" customWidth="1"/>
    <col min="6" max="8" width="8.625" style="33" customWidth="1"/>
    <col min="9" max="9" width="9.125" style="33" customWidth="1"/>
    <col min="10" max="10" width="7.625" style="33" customWidth="1"/>
    <col min="11" max="11" width="8.625" style="33" customWidth="1"/>
    <col min="12" max="15" width="7.625" style="33" customWidth="1"/>
    <col min="16" max="16" width="8.625" style="33" customWidth="1"/>
    <col min="17" max="17" width="8.625" style="33" bestFit="1" customWidth="1"/>
    <col min="18" max="18" width="10.625" style="33" customWidth="1"/>
    <col min="19" max="19" width="7.625" style="33" customWidth="1"/>
    <col min="20" max="20" width="9" style="33" customWidth="1"/>
    <col min="21" max="21" width="8.625" style="33" customWidth="1"/>
    <col min="22" max="22" width="10.625" style="33" customWidth="1"/>
    <col min="23" max="16384" width="12" style="33"/>
  </cols>
  <sheetData>
    <row r="1" spans="1:24" s="35" customFormat="1" ht="23.1" customHeight="1">
      <c r="A1" s="149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40"/>
      <c r="S1" s="34"/>
      <c r="T1" s="34"/>
      <c r="U1" s="34"/>
      <c r="V1" s="124"/>
    </row>
    <row r="2" spans="1:24" s="81" customFormat="1" ht="20.100000000000001" customHeight="1">
      <c r="A2" s="114" t="s">
        <v>57</v>
      </c>
      <c r="B2" s="2"/>
      <c r="C2" s="2"/>
      <c r="D2" s="111"/>
      <c r="E2" s="2"/>
      <c r="F2" s="2"/>
      <c r="G2" s="2"/>
      <c r="H2" s="2"/>
      <c r="I2" s="2"/>
      <c r="J2" s="2"/>
      <c r="K2" s="2"/>
      <c r="L2" s="2"/>
      <c r="M2" s="112"/>
      <c r="N2" s="2"/>
      <c r="O2" s="2"/>
      <c r="P2" s="112"/>
      <c r="Q2" s="86"/>
      <c r="R2" s="86"/>
      <c r="S2" s="86"/>
      <c r="T2" s="86"/>
      <c r="U2" s="86"/>
      <c r="V2" s="86"/>
    </row>
    <row r="3" spans="1:24" s="81" customFormat="1" ht="17.25" customHeight="1">
      <c r="A3" s="93" t="str">
        <f>AHV_gO!A3</f>
        <v>Importi in milioni di franchi / ai prezzi del 2016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6"/>
      <c r="Q3" s="86"/>
      <c r="R3" s="86"/>
      <c r="S3" s="86"/>
      <c r="T3" s="86"/>
      <c r="U3" s="86"/>
      <c r="V3" s="39" t="str">
        <f>AHV_gO!R3</f>
        <v>Stato: consuntivo 2015</v>
      </c>
    </row>
    <row r="4" spans="1:24" s="35" customFormat="1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40"/>
    </row>
    <row r="5" spans="1:24" s="38" customFormat="1" ht="66.599999999999994" customHeight="1">
      <c r="A5" s="150" t="s">
        <v>22</v>
      </c>
      <c r="B5" s="190" t="s">
        <v>65</v>
      </c>
      <c r="C5" s="191"/>
      <c r="D5" s="190" t="s">
        <v>66</v>
      </c>
      <c r="E5" s="191"/>
      <c r="F5" s="161" t="s">
        <v>67</v>
      </c>
      <c r="G5" s="161" t="s">
        <v>68</v>
      </c>
      <c r="H5" s="162" t="s">
        <v>69</v>
      </c>
      <c r="I5" s="131" t="s">
        <v>74</v>
      </c>
      <c r="J5" s="163" t="s">
        <v>70</v>
      </c>
      <c r="K5" s="148" t="s">
        <v>75</v>
      </c>
      <c r="L5" s="148" t="s">
        <v>76</v>
      </c>
      <c r="M5" s="192" t="s">
        <v>77</v>
      </c>
      <c r="N5" s="193"/>
      <c r="O5" s="131" t="s">
        <v>78</v>
      </c>
      <c r="P5" s="134" t="s">
        <v>79</v>
      </c>
      <c r="Q5" s="131" t="s">
        <v>80</v>
      </c>
      <c r="R5" s="131" t="s">
        <v>81</v>
      </c>
      <c r="S5" s="130" t="s">
        <v>82</v>
      </c>
      <c r="T5" s="161" t="s">
        <v>71</v>
      </c>
      <c r="U5" s="164" t="s">
        <v>72</v>
      </c>
      <c r="V5" s="165" t="s">
        <v>73</v>
      </c>
    </row>
    <row r="6" spans="1:24" s="38" customFormat="1" ht="5.0999999999999996" customHeight="1">
      <c r="A6" s="106"/>
      <c r="B6" s="106"/>
      <c r="C6" s="119"/>
      <c r="D6" s="106"/>
      <c r="E6" s="119"/>
      <c r="F6" s="170"/>
      <c r="G6" s="170"/>
      <c r="H6" s="170"/>
      <c r="I6" s="107"/>
      <c r="J6" s="170"/>
      <c r="K6" s="106"/>
      <c r="L6" s="106"/>
      <c r="M6" s="106"/>
      <c r="N6" s="119"/>
      <c r="O6" s="107"/>
      <c r="P6" s="135"/>
      <c r="Q6" s="107"/>
      <c r="R6" s="107"/>
      <c r="S6" s="106"/>
      <c r="T6" s="106"/>
      <c r="U6" s="106"/>
      <c r="V6" s="107"/>
    </row>
    <row r="7" spans="1:24" s="44" customFormat="1" ht="24">
      <c r="A7" s="42"/>
      <c r="B7" s="166" t="s">
        <v>23</v>
      </c>
      <c r="C7" s="167" t="s">
        <v>31</v>
      </c>
      <c r="D7" s="166" t="s">
        <v>23</v>
      </c>
      <c r="E7" s="167" t="s">
        <v>31</v>
      </c>
      <c r="F7" s="166" t="s">
        <v>23</v>
      </c>
      <c r="G7" s="171" t="s">
        <v>23</v>
      </c>
      <c r="H7" s="171" t="s">
        <v>23</v>
      </c>
      <c r="I7" s="127" t="s">
        <v>31</v>
      </c>
      <c r="J7" s="167" t="s">
        <v>31</v>
      </c>
      <c r="K7" s="128" t="s">
        <v>23</v>
      </c>
      <c r="L7" s="128" t="s">
        <v>1</v>
      </c>
      <c r="M7" s="166" t="s">
        <v>23</v>
      </c>
      <c r="N7" s="167" t="s">
        <v>31</v>
      </c>
      <c r="O7" s="138" t="s">
        <v>0</v>
      </c>
      <c r="P7" s="129" t="s">
        <v>0</v>
      </c>
      <c r="Q7" s="147" t="s">
        <v>18</v>
      </c>
      <c r="R7" s="147" t="s">
        <v>18</v>
      </c>
      <c r="S7" s="128" t="s">
        <v>24</v>
      </c>
      <c r="T7" s="128" t="s">
        <v>24</v>
      </c>
      <c r="U7" s="128" t="s">
        <v>24</v>
      </c>
      <c r="V7" s="43" t="s">
        <v>83</v>
      </c>
    </row>
    <row r="8" spans="1:24" s="97" customFormat="1" ht="14.25" customHeight="1">
      <c r="A8" s="102"/>
      <c r="B8" s="168" t="s">
        <v>3</v>
      </c>
      <c r="C8" s="169"/>
      <c r="D8" s="168" t="s">
        <v>4</v>
      </c>
      <c r="E8" s="169"/>
      <c r="F8" s="168" t="s">
        <v>5</v>
      </c>
      <c r="G8" s="168" t="s">
        <v>6</v>
      </c>
      <c r="H8" s="172" t="s">
        <v>7</v>
      </c>
      <c r="I8" s="105" t="s">
        <v>8</v>
      </c>
      <c r="J8" s="104" t="s">
        <v>9</v>
      </c>
      <c r="K8" s="103" t="s">
        <v>10</v>
      </c>
      <c r="L8" s="103" t="s">
        <v>11</v>
      </c>
      <c r="M8" s="103" t="s">
        <v>12</v>
      </c>
      <c r="N8" s="104"/>
      <c r="O8" s="105" t="s">
        <v>13</v>
      </c>
      <c r="P8" s="104" t="s">
        <v>14</v>
      </c>
      <c r="Q8" s="105"/>
      <c r="R8" s="105"/>
      <c r="S8" s="103" t="s">
        <v>15</v>
      </c>
      <c r="T8" s="103" t="s">
        <v>16</v>
      </c>
      <c r="U8" s="103" t="s">
        <v>17</v>
      </c>
      <c r="V8" s="105"/>
    </row>
    <row r="9" spans="1:24" s="37" customFormat="1" ht="5.0999999999999996" customHeight="1">
      <c r="A9" s="46"/>
      <c r="B9" s="46"/>
      <c r="C9" s="45"/>
      <c r="D9" s="46"/>
      <c r="E9" s="45"/>
      <c r="F9" s="46"/>
      <c r="G9" s="46"/>
      <c r="H9" s="136"/>
      <c r="I9" s="136"/>
      <c r="J9" s="45"/>
      <c r="K9" s="46"/>
      <c r="L9" s="46"/>
      <c r="M9" s="46"/>
      <c r="N9" s="45"/>
      <c r="O9" s="136"/>
      <c r="P9" s="45"/>
      <c r="Q9" s="49"/>
      <c r="R9" s="49"/>
      <c r="S9" s="46"/>
      <c r="T9" s="46"/>
      <c r="U9" s="46"/>
      <c r="V9" s="49"/>
    </row>
    <row r="10" spans="1:24" s="35" customFormat="1" ht="12" customHeight="1">
      <c r="A10" s="121">
        <v>2018</v>
      </c>
      <c r="B10" s="50">
        <v>-327.93</v>
      </c>
      <c r="C10" s="51">
        <v>12.39</v>
      </c>
      <c r="D10" s="50">
        <v>68.900000000000006</v>
      </c>
      <c r="E10" s="51">
        <v>-11.68</v>
      </c>
      <c r="F10" s="50">
        <v>4.2300000000000004</v>
      </c>
      <c r="G10" s="50">
        <v>0</v>
      </c>
      <c r="H10" s="57">
        <v>0</v>
      </c>
      <c r="I10" s="57">
        <v>-3.5</v>
      </c>
      <c r="J10" s="51">
        <v>180.15</v>
      </c>
      <c r="K10" s="50">
        <v>0</v>
      </c>
      <c r="L10" s="50">
        <v>0</v>
      </c>
      <c r="M10" s="50">
        <v>0</v>
      </c>
      <c r="N10" s="51">
        <v>0</v>
      </c>
      <c r="O10" s="57">
        <v>0</v>
      </c>
      <c r="P10" s="51">
        <v>0</v>
      </c>
      <c r="Q10" s="57">
        <v>-254.79999999999998</v>
      </c>
      <c r="R10" s="57">
        <v>177.36</v>
      </c>
      <c r="S10" s="50">
        <v>-49.81</v>
      </c>
      <c r="T10" s="50">
        <v>500</v>
      </c>
      <c r="U10" s="50">
        <v>697.21506428571433</v>
      </c>
      <c r="V10" s="57">
        <v>1579.5650642857142</v>
      </c>
      <c r="W10" s="145"/>
      <c r="X10" s="125"/>
    </row>
    <row r="11" spans="1:24" s="35" customFormat="1" ht="12" customHeight="1">
      <c r="A11" s="121">
        <v>2019</v>
      </c>
      <c r="B11" s="50">
        <v>-427.45</v>
      </c>
      <c r="C11" s="51">
        <v>28.8</v>
      </c>
      <c r="D11" s="50">
        <v>68.48</v>
      </c>
      <c r="E11" s="51">
        <v>-11.7</v>
      </c>
      <c r="F11" s="50">
        <v>4.2</v>
      </c>
      <c r="G11" s="50">
        <v>0</v>
      </c>
      <c r="H11" s="57">
        <v>0.39</v>
      </c>
      <c r="I11" s="57">
        <v>-4.3099999999999996</v>
      </c>
      <c r="J11" s="51">
        <v>183.68</v>
      </c>
      <c r="K11" s="50">
        <v>0</v>
      </c>
      <c r="L11" s="50">
        <v>0</v>
      </c>
      <c r="M11" s="50">
        <v>84.25</v>
      </c>
      <c r="N11" s="51">
        <v>0</v>
      </c>
      <c r="O11" s="57">
        <v>0</v>
      </c>
      <c r="P11" s="51">
        <v>0</v>
      </c>
      <c r="Q11" s="57">
        <v>-270.13</v>
      </c>
      <c r="R11" s="57">
        <v>196.47</v>
      </c>
      <c r="S11" s="50">
        <v>-52.81</v>
      </c>
      <c r="T11" s="50">
        <v>509</v>
      </c>
      <c r="U11" s="50">
        <v>897.60730223123733</v>
      </c>
      <c r="V11" s="57">
        <v>1820.3973022312375</v>
      </c>
      <c r="W11" s="145"/>
    </row>
    <row r="12" spans="1:24" s="35" customFormat="1" ht="12" customHeight="1">
      <c r="A12" s="121">
        <v>2020</v>
      </c>
      <c r="B12" s="50">
        <v>-667.58</v>
      </c>
      <c r="C12" s="51">
        <v>48</v>
      </c>
      <c r="D12" s="50">
        <v>147.38999999999999</v>
      </c>
      <c r="E12" s="51">
        <v>-27.22</v>
      </c>
      <c r="F12" s="50">
        <v>10.029999999999999</v>
      </c>
      <c r="G12" s="50">
        <v>-7.0000000000000007E-2</v>
      </c>
      <c r="H12" s="57">
        <v>1.97</v>
      </c>
      <c r="I12" s="57">
        <v>-6.5</v>
      </c>
      <c r="J12" s="51">
        <v>187.82</v>
      </c>
      <c r="K12" s="50">
        <v>0</v>
      </c>
      <c r="L12" s="50">
        <v>0</v>
      </c>
      <c r="M12" s="50">
        <v>182.97</v>
      </c>
      <c r="N12" s="51">
        <v>0</v>
      </c>
      <c r="O12" s="57">
        <v>0</v>
      </c>
      <c r="P12" s="51">
        <v>0</v>
      </c>
      <c r="Q12" s="57">
        <v>-325.29000000000008</v>
      </c>
      <c r="R12" s="57">
        <v>202.1</v>
      </c>
      <c r="S12" s="50">
        <v>-63.6</v>
      </c>
      <c r="T12" s="50">
        <v>517</v>
      </c>
      <c r="U12" s="50">
        <v>912.04096385542164</v>
      </c>
      <c r="V12" s="57">
        <v>1892.8309638554215</v>
      </c>
      <c r="W12" s="145"/>
    </row>
    <row r="13" spans="1:24" s="35" customFormat="1" ht="17.100000000000001" customHeight="1">
      <c r="A13" s="121">
        <v>2021</v>
      </c>
      <c r="B13" s="50">
        <v>-941.93</v>
      </c>
      <c r="C13" s="51">
        <v>69.510000000000005</v>
      </c>
      <c r="D13" s="50">
        <v>240.74</v>
      </c>
      <c r="E13" s="51">
        <v>-40.76</v>
      </c>
      <c r="F13" s="50">
        <v>17.670000000000002</v>
      </c>
      <c r="G13" s="50">
        <v>-0.23</v>
      </c>
      <c r="H13" s="57">
        <v>4.84</v>
      </c>
      <c r="I13" s="57">
        <v>-8.06</v>
      </c>
      <c r="J13" s="51">
        <v>194.11</v>
      </c>
      <c r="K13" s="50">
        <v>0</v>
      </c>
      <c r="L13" s="50">
        <v>0</v>
      </c>
      <c r="M13" s="50">
        <v>290.38</v>
      </c>
      <c r="N13" s="51">
        <v>1216.48</v>
      </c>
      <c r="O13" s="57">
        <v>0</v>
      </c>
      <c r="P13" s="51">
        <v>0</v>
      </c>
      <c r="Q13" s="57">
        <v>-388.53</v>
      </c>
      <c r="R13" s="57">
        <v>1431.28</v>
      </c>
      <c r="S13" s="50">
        <v>-75.959999999999994</v>
      </c>
      <c r="T13" s="50">
        <v>526</v>
      </c>
      <c r="U13" s="50">
        <v>1662.5503986083497</v>
      </c>
      <c r="V13" s="57">
        <v>3932.4003986083499</v>
      </c>
      <c r="W13" s="145"/>
    </row>
    <row r="14" spans="1:24" s="35" customFormat="1" ht="12" customHeight="1">
      <c r="A14" s="121">
        <v>2022</v>
      </c>
      <c r="B14" s="50">
        <v>-997.38</v>
      </c>
      <c r="C14" s="51">
        <v>77.72</v>
      </c>
      <c r="D14" s="50">
        <v>285.54000000000002</v>
      </c>
      <c r="E14" s="51">
        <v>-45.39</v>
      </c>
      <c r="F14" s="50">
        <v>25.73</v>
      </c>
      <c r="G14" s="50">
        <v>-0.47</v>
      </c>
      <c r="H14" s="57">
        <v>10.32</v>
      </c>
      <c r="I14" s="57">
        <v>-8.4</v>
      </c>
      <c r="J14" s="51">
        <v>200.5</v>
      </c>
      <c r="K14" s="50">
        <v>0</v>
      </c>
      <c r="L14" s="50">
        <v>0</v>
      </c>
      <c r="M14" s="50">
        <v>394.82</v>
      </c>
      <c r="N14" s="51">
        <v>1237.9000000000001</v>
      </c>
      <c r="O14" s="57">
        <v>0</v>
      </c>
      <c r="P14" s="51">
        <v>0</v>
      </c>
      <c r="Q14" s="57">
        <v>-281.43999999999988</v>
      </c>
      <c r="R14" s="57">
        <v>1462.3300000000002</v>
      </c>
      <c r="S14" s="50">
        <v>-55.02</v>
      </c>
      <c r="T14" s="50">
        <v>535</v>
      </c>
      <c r="U14" s="50">
        <v>1889.8801181102363</v>
      </c>
      <c r="V14" s="57">
        <v>4113.6301181102363</v>
      </c>
      <c r="W14" s="145"/>
    </row>
    <row r="15" spans="1:24" s="35" customFormat="1" ht="12" customHeight="1">
      <c r="A15" s="121">
        <v>2023</v>
      </c>
      <c r="B15" s="50">
        <v>-1042.18</v>
      </c>
      <c r="C15" s="51">
        <v>82.11</v>
      </c>
      <c r="D15" s="50">
        <v>272.64</v>
      </c>
      <c r="E15" s="51">
        <v>-47.3</v>
      </c>
      <c r="F15" s="50">
        <v>34.090000000000003</v>
      </c>
      <c r="G15" s="50">
        <v>-0.78</v>
      </c>
      <c r="H15" s="57">
        <v>20.43</v>
      </c>
      <c r="I15" s="57">
        <v>-8.77</v>
      </c>
      <c r="J15" s="51">
        <v>195.82</v>
      </c>
      <c r="K15" s="50">
        <v>0</v>
      </c>
      <c r="L15" s="50">
        <v>0</v>
      </c>
      <c r="M15" s="50">
        <v>515.38</v>
      </c>
      <c r="N15" s="51">
        <v>1258.31</v>
      </c>
      <c r="O15" s="57">
        <v>0</v>
      </c>
      <c r="P15" s="51">
        <v>0</v>
      </c>
      <c r="Q15" s="57">
        <v>-200.42000000000007</v>
      </c>
      <c r="R15" s="57">
        <v>1480.1699999999998</v>
      </c>
      <c r="S15" s="50">
        <v>-39.18</v>
      </c>
      <c r="T15" s="50">
        <v>544</v>
      </c>
      <c r="U15" s="50">
        <v>1921.5327485380114</v>
      </c>
      <c r="V15" s="57">
        <v>4106.9427485380111</v>
      </c>
      <c r="W15" s="145"/>
    </row>
    <row r="16" spans="1:24" s="35" customFormat="1" ht="12" customHeight="1">
      <c r="A16" s="121">
        <v>2024</v>
      </c>
      <c r="B16" s="50">
        <v>-1060.82</v>
      </c>
      <c r="C16" s="51">
        <v>87.48</v>
      </c>
      <c r="D16" s="50">
        <v>245.08</v>
      </c>
      <c r="E16" s="51">
        <v>-49.12</v>
      </c>
      <c r="F16" s="50">
        <v>41.44</v>
      </c>
      <c r="G16" s="50">
        <v>-1.44</v>
      </c>
      <c r="H16" s="57">
        <v>34.020000000000003</v>
      </c>
      <c r="I16" s="57">
        <v>-9.15</v>
      </c>
      <c r="J16" s="51">
        <v>202.77</v>
      </c>
      <c r="K16" s="50">
        <v>0</v>
      </c>
      <c r="L16" s="50">
        <v>0</v>
      </c>
      <c r="M16" s="50">
        <v>624.03</v>
      </c>
      <c r="N16" s="51">
        <v>1278.6099999999999</v>
      </c>
      <c r="O16" s="57">
        <v>0</v>
      </c>
      <c r="P16" s="51">
        <v>0</v>
      </c>
      <c r="Q16" s="57">
        <v>-117.69000000000005</v>
      </c>
      <c r="R16" s="57">
        <v>1510.59</v>
      </c>
      <c r="S16" s="50">
        <v>-23.01</v>
      </c>
      <c r="T16" s="50">
        <v>553</v>
      </c>
      <c r="U16" s="50">
        <v>1952.1956584659911</v>
      </c>
      <c r="V16" s="57">
        <v>4110.4656584659915</v>
      </c>
      <c r="W16" s="145"/>
    </row>
    <row r="17" spans="1:23" s="35" customFormat="1" ht="12" customHeight="1">
      <c r="A17" s="121">
        <v>2025</v>
      </c>
      <c r="B17" s="50">
        <v>-1110.3800000000001</v>
      </c>
      <c r="C17" s="51">
        <v>91.64</v>
      </c>
      <c r="D17" s="50">
        <v>226.42</v>
      </c>
      <c r="E17" s="51">
        <v>-51</v>
      </c>
      <c r="F17" s="50">
        <v>50.38</v>
      </c>
      <c r="G17" s="50">
        <v>-2.17</v>
      </c>
      <c r="H17" s="57">
        <v>48.96</v>
      </c>
      <c r="I17" s="57">
        <v>-9.5500000000000007</v>
      </c>
      <c r="J17" s="51">
        <v>210.06</v>
      </c>
      <c r="K17" s="50">
        <v>0</v>
      </c>
      <c r="L17" s="50">
        <v>0</v>
      </c>
      <c r="M17" s="50">
        <v>756.05</v>
      </c>
      <c r="N17" s="51">
        <v>1298.48</v>
      </c>
      <c r="O17" s="57">
        <v>0</v>
      </c>
      <c r="P17" s="51">
        <v>0</v>
      </c>
      <c r="Q17" s="57">
        <v>-30.740000000000123</v>
      </c>
      <c r="R17" s="57">
        <v>1539.63</v>
      </c>
      <c r="S17" s="50">
        <v>-6.01</v>
      </c>
      <c r="T17" s="50">
        <v>562</v>
      </c>
      <c r="U17" s="50">
        <v>3026.2251575931232</v>
      </c>
      <c r="V17" s="57">
        <v>5152.5851575931229</v>
      </c>
      <c r="W17" s="145"/>
    </row>
    <row r="18" spans="1:23" s="35" customFormat="1" ht="17.100000000000001" customHeight="1">
      <c r="A18" s="122">
        <v>2026</v>
      </c>
      <c r="B18" s="50">
        <v>-1127.6400000000001</v>
      </c>
      <c r="C18" s="51">
        <v>96.52</v>
      </c>
      <c r="D18" s="50">
        <v>201.44</v>
      </c>
      <c r="E18" s="51">
        <v>-53.12</v>
      </c>
      <c r="F18" s="50">
        <v>58.06</v>
      </c>
      <c r="G18" s="50">
        <v>-2.85</v>
      </c>
      <c r="H18" s="57">
        <v>62.01</v>
      </c>
      <c r="I18" s="57">
        <v>-10.01</v>
      </c>
      <c r="J18" s="51">
        <v>217.67</v>
      </c>
      <c r="K18" s="50">
        <v>0</v>
      </c>
      <c r="L18" s="50">
        <v>0</v>
      </c>
      <c r="M18" s="50">
        <v>867.54</v>
      </c>
      <c r="N18" s="51">
        <v>1318.51</v>
      </c>
      <c r="O18" s="57">
        <v>0</v>
      </c>
      <c r="P18" s="51">
        <v>0</v>
      </c>
      <c r="Q18" s="57">
        <v>58.559999999999832</v>
      </c>
      <c r="R18" s="57">
        <v>1569.57</v>
      </c>
      <c r="S18" s="50">
        <v>11.45</v>
      </c>
      <c r="T18" s="50">
        <v>570</v>
      </c>
      <c r="U18" s="50">
        <v>3354.6647754137116</v>
      </c>
      <c r="V18" s="57">
        <v>5447.1247754137121</v>
      </c>
      <c r="W18" s="145"/>
    </row>
    <row r="19" spans="1:23" s="35" customFormat="1" ht="12" customHeight="1">
      <c r="A19" s="122">
        <v>2027</v>
      </c>
      <c r="B19" s="50">
        <v>-1182.58</v>
      </c>
      <c r="C19" s="51">
        <v>100.83</v>
      </c>
      <c r="D19" s="50">
        <v>182.54</v>
      </c>
      <c r="E19" s="51">
        <v>-55.42</v>
      </c>
      <c r="F19" s="50">
        <v>67.58</v>
      </c>
      <c r="G19" s="50">
        <v>-3.61</v>
      </c>
      <c r="H19" s="57">
        <v>76.77</v>
      </c>
      <c r="I19" s="57">
        <v>-10.5</v>
      </c>
      <c r="J19" s="51">
        <v>226.08</v>
      </c>
      <c r="K19" s="50">
        <v>0</v>
      </c>
      <c r="L19" s="50">
        <v>0</v>
      </c>
      <c r="M19" s="50">
        <v>1005.03</v>
      </c>
      <c r="N19" s="51">
        <v>1338.55</v>
      </c>
      <c r="O19" s="57">
        <v>0</v>
      </c>
      <c r="P19" s="51">
        <v>0</v>
      </c>
      <c r="Q19" s="57">
        <v>145.73000000000002</v>
      </c>
      <c r="R19" s="57">
        <v>1599.54</v>
      </c>
      <c r="S19" s="50">
        <v>28.49</v>
      </c>
      <c r="T19" s="50">
        <v>579</v>
      </c>
      <c r="U19" s="50">
        <v>3405.5</v>
      </c>
      <c r="V19" s="57">
        <v>5466.7999999999993</v>
      </c>
      <c r="W19" s="145"/>
    </row>
    <row r="20" spans="1:23" s="40" customFormat="1" ht="12" customHeight="1">
      <c r="A20" s="122">
        <v>2028</v>
      </c>
      <c r="B20" s="50">
        <v>-1206.02</v>
      </c>
      <c r="C20" s="51">
        <v>106</v>
      </c>
      <c r="D20" s="50">
        <v>155.19999999999999</v>
      </c>
      <c r="E20" s="51">
        <v>-57.6</v>
      </c>
      <c r="F20" s="50">
        <v>75.47</v>
      </c>
      <c r="G20" s="50">
        <v>-4.29</v>
      </c>
      <c r="H20" s="57">
        <v>89.7</v>
      </c>
      <c r="I20" s="57">
        <v>-10.81</v>
      </c>
      <c r="J20" s="51">
        <v>234.94</v>
      </c>
      <c r="K20" s="50">
        <v>0</v>
      </c>
      <c r="L20" s="50">
        <v>0</v>
      </c>
      <c r="M20" s="50">
        <v>1116.17</v>
      </c>
      <c r="N20" s="51">
        <v>1359.18</v>
      </c>
      <c r="O20" s="57">
        <v>0</v>
      </c>
      <c r="P20" s="51">
        <v>0</v>
      </c>
      <c r="Q20" s="57">
        <v>226.23000000000025</v>
      </c>
      <c r="R20" s="57">
        <v>1631.71</v>
      </c>
      <c r="S20" s="50">
        <v>44.23</v>
      </c>
      <c r="T20" s="50">
        <v>588</v>
      </c>
      <c r="U20" s="50">
        <v>3458.051923968475</v>
      </c>
      <c r="V20" s="57">
        <v>5495.7619239684745</v>
      </c>
      <c r="W20" s="145"/>
    </row>
    <row r="21" spans="1:23" s="40" customFormat="1" ht="12" customHeight="1">
      <c r="A21" s="122">
        <v>2029</v>
      </c>
      <c r="B21" s="50">
        <v>-1230.98</v>
      </c>
      <c r="C21" s="51">
        <v>109.5</v>
      </c>
      <c r="D21" s="50">
        <v>125.69</v>
      </c>
      <c r="E21" s="51">
        <v>-58.87</v>
      </c>
      <c r="F21" s="50">
        <v>85.66</v>
      </c>
      <c r="G21" s="50">
        <v>-5.1100000000000003</v>
      </c>
      <c r="H21" s="57">
        <v>105.6</v>
      </c>
      <c r="I21" s="57">
        <v>-10.96</v>
      </c>
      <c r="J21" s="51">
        <v>243.31</v>
      </c>
      <c r="K21" s="50">
        <v>0</v>
      </c>
      <c r="L21" s="50">
        <v>0</v>
      </c>
      <c r="M21" s="50">
        <v>1264.21</v>
      </c>
      <c r="N21" s="51">
        <v>1379.65</v>
      </c>
      <c r="O21" s="57">
        <v>0</v>
      </c>
      <c r="P21" s="51">
        <v>0</v>
      </c>
      <c r="Q21" s="57">
        <v>345.07000000000005</v>
      </c>
      <c r="R21" s="57">
        <v>1662.63</v>
      </c>
      <c r="S21" s="50">
        <v>67.459999999999994</v>
      </c>
      <c r="T21" s="50">
        <v>597</v>
      </c>
      <c r="U21" s="50">
        <v>3509.7659476824228</v>
      </c>
      <c r="V21" s="57">
        <v>5491.7859476824233</v>
      </c>
      <c r="W21" s="145"/>
    </row>
    <row r="22" spans="1:23" s="47" customFormat="1" ht="12" customHeight="1">
      <c r="A22" s="41">
        <v>2030</v>
      </c>
      <c r="B22" s="79">
        <v>-1206.6500000000001</v>
      </c>
      <c r="C22" s="80">
        <v>112.28</v>
      </c>
      <c r="D22" s="79">
        <v>85.51</v>
      </c>
      <c r="E22" s="80">
        <v>-59.5</v>
      </c>
      <c r="F22" s="79">
        <v>93.26</v>
      </c>
      <c r="G22" s="79">
        <v>-5.78</v>
      </c>
      <c r="H22" s="52">
        <v>118.57</v>
      </c>
      <c r="I22" s="52">
        <v>-10.96</v>
      </c>
      <c r="J22" s="80">
        <v>250.69</v>
      </c>
      <c r="K22" s="79">
        <v>0</v>
      </c>
      <c r="L22" s="79">
        <v>0</v>
      </c>
      <c r="M22" s="79">
        <v>1374.6</v>
      </c>
      <c r="N22" s="80">
        <v>1400.71</v>
      </c>
      <c r="O22" s="52">
        <v>0</v>
      </c>
      <c r="P22" s="80">
        <v>0</v>
      </c>
      <c r="Q22" s="52">
        <v>459.50999999999976</v>
      </c>
      <c r="R22" s="52">
        <v>1693.22</v>
      </c>
      <c r="S22" s="79">
        <v>89.83</v>
      </c>
      <c r="T22" s="50">
        <v>606</v>
      </c>
      <c r="U22" s="79">
        <v>3563.0985915492956</v>
      </c>
      <c r="V22" s="52">
        <v>5492.6385915492956</v>
      </c>
      <c r="W22" s="145"/>
    </row>
    <row r="23" spans="1:23" s="40" customFormat="1" ht="17.100000000000001" customHeight="1">
      <c r="A23" s="122">
        <v>2031</v>
      </c>
      <c r="B23" s="50">
        <v>-1223.5</v>
      </c>
      <c r="C23" s="51">
        <v>115.41</v>
      </c>
      <c r="D23" s="50">
        <v>44.76</v>
      </c>
      <c r="E23" s="51">
        <v>-59.46</v>
      </c>
      <c r="F23" s="50">
        <v>103.81</v>
      </c>
      <c r="G23" s="50">
        <v>-6.67</v>
      </c>
      <c r="H23" s="57">
        <v>135.69</v>
      </c>
      <c r="I23" s="57">
        <v>-10.97</v>
      </c>
      <c r="J23" s="51">
        <v>257.13</v>
      </c>
      <c r="K23" s="50">
        <v>0</v>
      </c>
      <c r="L23" s="50">
        <v>0</v>
      </c>
      <c r="M23" s="50">
        <v>1533.99</v>
      </c>
      <c r="N23" s="51">
        <v>1422.57</v>
      </c>
      <c r="O23" s="57">
        <v>0</v>
      </c>
      <c r="P23" s="51">
        <v>0</v>
      </c>
      <c r="Q23" s="57">
        <v>588.07999999999993</v>
      </c>
      <c r="R23" s="57">
        <v>1724.6799999999998</v>
      </c>
      <c r="S23" s="50">
        <v>114.97</v>
      </c>
      <c r="T23" s="50">
        <v>615</v>
      </c>
      <c r="U23" s="50">
        <v>3618.8771929824557</v>
      </c>
      <c r="V23" s="57">
        <v>5485.4471929824558</v>
      </c>
      <c r="W23" s="145"/>
    </row>
    <row r="24" spans="1:23" s="40" customFormat="1" ht="12" customHeight="1">
      <c r="A24" s="122">
        <v>2032</v>
      </c>
      <c r="B24" s="50">
        <v>-1190.49</v>
      </c>
      <c r="C24" s="51">
        <v>117.84</v>
      </c>
      <c r="D24" s="50">
        <v>2.33</v>
      </c>
      <c r="E24" s="51">
        <v>-59.44</v>
      </c>
      <c r="F24" s="50">
        <v>110.86</v>
      </c>
      <c r="G24" s="50">
        <v>-7.34</v>
      </c>
      <c r="H24" s="57">
        <v>148.59</v>
      </c>
      <c r="I24" s="57">
        <v>-10.94</v>
      </c>
      <c r="J24" s="51">
        <v>262.55</v>
      </c>
      <c r="K24" s="50">
        <v>0</v>
      </c>
      <c r="L24" s="50">
        <v>0</v>
      </c>
      <c r="M24" s="50">
        <v>1645.34</v>
      </c>
      <c r="N24" s="51">
        <v>1445.08</v>
      </c>
      <c r="O24" s="57">
        <v>0</v>
      </c>
      <c r="P24" s="51">
        <v>0</v>
      </c>
      <c r="Q24" s="57">
        <v>709.28999999999985</v>
      </c>
      <c r="R24" s="57">
        <v>1755.09</v>
      </c>
      <c r="S24" s="50">
        <v>138.66999999999999</v>
      </c>
      <c r="T24" s="50">
        <v>625</v>
      </c>
      <c r="U24" s="50">
        <v>3676.1630289532291</v>
      </c>
      <c r="V24" s="57">
        <v>5485.6330289532289</v>
      </c>
      <c r="W24" s="145"/>
    </row>
    <row r="25" spans="1:23" s="40" customFormat="1" ht="12" customHeight="1">
      <c r="A25" s="122">
        <v>2033</v>
      </c>
      <c r="B25" s="50">
        <v>-1194.55</v>
      </c>
      <c r="C25" s="51">
        <v>119.43</v>
      </c>
      <c r="D25" s="50">
        <v>-40.590000000000003</v>
      </c>
      <c r="E25" s="51">
        <v>-59.17</v>
      </c>
      <c r="F25" s="50">
        <v>120.84</v>
      </c>
      <c r="G25" s="50">
        <v>-8.2200000000000006</v>
      </c>
      <c r="H25" s="57">
        <v>165.78</v>
      </c>
      <c r="I25" s="57">
        <v>-10.88</v>
      </c>
      <c r="J25" s="51">
        <v>267.31</v>
      </c>
      <c r="K25" s="50">
        <v>0</v>
      </c>
      <c r="L25" s="50">
        <v>0</v>
      </c>
      <c r="M25" s="50">
        <v>1802.98</v>
      </c>
      <c r="N25" s="51">
        <v>1468.09</v>
      </c>
      <c r="O25" s="57">
        <v>0</v>
      </c>
      <c r="P25" s="51">
        <v>0</v>
      </c>
      <c r="Q25" s="57">
        <v>846.24</v>
      </c>
      <c r="R25" s="57">
        <v>1784.78</v>
      </c>
      <c r="S25" s="50">
        <v>165.44</v>
      </c>
      <c r="T25" s="50">
        <v>635</v>
      </c>
      <c r="U25" s="50">
        <v>3734.912218791354</v>
      </c>
      <c r="V25" s="57">
        <v>5473.892218791354</v>
      </c>
      <c r="W25" s="145"/>
    </row>
    <row r="26" spans="1:23" s="40" customFormat="1" ht="12" customHeight="1">
      <c r="A26" s="122">
        <v>2034</v>
      </c>
      <c r="B26" s="50">
        <v>-1150.49</v>
      </c>
      <c r="C26" s="51">
        <v>120.68</v>
      </c>
      <c r="D26" s="50">
        <v>-82</v>
      </c>
      <c r="E26" s="51">
        <v>-58.9</v>
      </c>
      <c r="F26" s="50">
        <v>127.2</v>
      </c>
      <c r="G26" s="50">
        <v>-8.86</v>
      </c>
      <c r="H26" s="57">
        <v>178.15</v>
      </c>
      <c r="I26" s="57">
        <v>-10.81</v>
      </c>
      <c r="J26" s="51">
        <v>270.95999999999998</v>
      </c>
      <c r="K26" s="50">
        <v>0</v>
      </c>
      <c r="L26" s="50">
        <v>0</v>
      </c>
      <c r="M26" s="50">
        <v>1905.25</v>
      </c>
      <c r="N26" s="51">
        <v>1490.47</v>
      </c>
      <c r="O26" s="57">
        <v>0</v>
      </c>
      <c r="P26" s="51">
        <v>0</v>
      </c>
      <c r="Q26" s="57">
        <v>969.25000000000011</v>
      </c>
      <c r="R26" s="57">
        <v>1812.4</v>
      </c>
      <c r="S26" s="50">
        <v>189.49</v>
      </c>
      <c r="T26" s="50">
        <v>645</v>
      </c>
      <c r="U26" s="50">
        <v>3792.5755458515282</v>
      </c>
      <c r="V26" s="57">
        <v>5470.2155458515281</v>
      </c>
      <c r="W26" s="145"/>
    </row>
    <row r="27" spans="1:23" s="40" customFormat="1" ht="12" customHeight="1">
      <c r="A27" s="122">
        <v>2035</v>
      </c>
      <c r="B27" s="50">
        <v>-1146.19</v>
      </c>
      <c r="C27" s="51">
        <v>120.97</v>
      </c>
      <c r="D27" s="50">
        <v>-126.29</v>
      </c>
      <c r="E27" s="51">
        <v>-58.54</v>
      </c>
      <c r="F27" s="50">
        <v>137.34</v>
      </c>
      <c r="G27" s="50">
        <v>-9.75</v>
      </c>
      <c r="H27" s="57">
        <v>197.36</v>
      </c>
      <c r="I27" s="57">
        <v>-10.73</v>
      </c>
      <c r="J27" s="51">
        <v>274.08</v>
      </c>
      <c r="K27" s="50">
        <v>0</v>
      </c>
      <c r="L27" s="50">
        <v>0</v>
      </c>
      <c r="M27" s="50">
        <v>2063.84</v>
      </c>
      <c r="N27" s="51">
        <v>1512.82</v>
      </c>
      <c r="O27" s="57">
        <v>0</v>
      </c>
      <c r="P27" s="51">
        <v>0</v>
      </c>
      <c r="Q27" s="57">
        <v>1116.31</v>
      </c>
      <c r="R27" s="57">
        <v>1838.6</v>
      </c>
      <c r="S27" s="50">
        <v>218.24</v>
      </c>
      <c r="T27" s="50">
        <v>654</v>
      </c>
      <c r="U27" s="50">
        <v>3849.9334198011238</v>
      </c>
      <c r="V27" s="57">
        <v>5444.4634198011245</v>
      </c>
      <c r="W27" s="145"/>
    </row>
    <row r="28" spans="1:23" s="35" customFormat="1" ht="5.0999999999999996" customHeight="1">
      <c r="A28" s="53"/>
      <c r="B28" s="54"/>
      <c r="C28" s="55"/>
      <c r="D28" s="54"/>
      <c r="E28" s="55"/>
      <c r="F28" s="54"/>
      <c r="G28" s="54"/>
      <c r="H28" s="137"/>
      <c r="I28" s="137"/>
      <c r="J28" s="54"/>
      <c r="K28" s="54"/>
      <c r="L28" s="54"/>
      <c r="M28" s="54"/>
      <c r="N28" s="55"/>
      <c r="O28" s="137"/>
      <c r="P28" s="55"/>
      <c r="Q28" s="56"/>
      <c r="R28" s="56"/>
      <c r="S28" s="54"/>
      <c r="T28" s="54"/>
      <c r="U28" s="54"/>
      <c r="V28" s="56"/>
    </row>
    <row r="29" spans="1:23" s="35" customFormat="1" ht="5.0999999999999996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40"/>
    </row>
    <row r="30" spans="1:23" s="90" customFormat="1" ht="14.25" customHeight="1">
      <c r="A30" s="48" t="s">
        <v>98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 t="str">
        <f>AHV_gO!R33</f>
        <v>UFAS /  Versione 2  (16.06.2016) / 30.06.2016</v>
      </c>
    </row>
    <row r="31" spans="1:23" s="90" customFormat="1" ht="5.0999999999999996" customHeight="1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</row>
    <row r="32" spans="1:23" s="92" customFormat="1" ht="14.25" customHeight="1">
      <c r="A32" s="91" t="s">
        <v>84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173"/>
      <c r="R32" s="91"/>
      <c r="S32" s="91"/>
      <c r="T32" s="91"/>
      <c r="U32" s="91"/>
      <c r="V32" s="25"/>
    </row>
    <row r="33" spans="1:22" s="92" customFormat="1" ht="23.25" customHeight="1">
      <c r="A33" s="194" t="s">
        <v>85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91"/>
      <c r="S33" s="91"/>
      <c r="T33" s="91"/>
      <c r="U33" s="91"/>
      <c r="V33" s="36"/>
    </row>
    <row r="34" spans="1:22" s="92" customFormat="1" ht="14.25" customHeight="1">
      <c r="A34" s="91" t="s">
        <v>86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174"/>
      <c r="R34" s="91"/>
      <c r="S34" s="91"/>
      <c r="T34" s="91"/>
      <c r="U34" s="91"/>
      <c r="V34" s="36"/>
    </row>
    <row r="35" spans="1:22" s="92" customFormat="1" ht="14.25" customHeight="1">
      <c r="A35" s="91" t="s">
        <v>87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174"/>
      <c r="R35" s="91"/>
      <c r="S35" s="91"/>
      <c r="T35" s="91"/>
      <c r="U35" s="91"/>
      <c r="V35" s="36"/>
    </row>
    <row r="36" spans="1:22" s="92" customFormat="1" ht="14.2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36"/>
    </row>
    <row r="37" spans="1:22" s="92" customFormat="1" ht="14.1" customHeight="1">
      <c r="A37" s="26" t="s">
        <v>89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36"/>
    </row>
    <row r="38" spans="1:22" s="92" customFormat="1" ht="14.1" customHeight="1">
      <c r="A38" s="26" t="s">
        <v>90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</row>
    <row r="39" spans="1:22" s="92" customFormat="1" ht="13.5" customHeight="1">
      <c r="A39" s="26" t="s">
        <v>91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36"/>
    </row>
    <row r="40" spans="1:22" s="92" customFormat="1" ht="13.5" customHeight="1">
      <c r="A40" s="175" t="s">
        <v>100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</row>
    <row r="41" spans="1:22" s="92" customFormat="1" ht="11.25" customHeight="1">
      <c r="A41" s="175" t="s">
        <v>101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</row>
    <row r="42" spans="1:22" s="92" customFormat="1" ht="14.25" customHeight="1">
      <c r="A42" s="26" t="s">
        <v>102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36"/>
    </row>
    <row r="43" spans="1:22" s="92" customFormat="1" ht="14.25" customHeight="1">
      <c r="A43" s="26" t="s">
        <v>92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36"/>
    </row>
    <row r="44" spans="1:22" s="92" customFormat="1" ht="14.25" customHeight="1">
      <c r="A44" s="26" t="s">
        <v>93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36"/>
    </row>
    <row r="45" spans="1:22" s="92" customFormat="1" ht="14.25" customHeight="1">
      <c r="A45" s="26" t="s">
        <v>94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36"/>
    </row>
    <row r="46" spans="1:22" s="92" customFormat="1" ht="14.25" customHeight="1">
      <c r="A46" s="26" t="s">
        <v>95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29"/>
    </row>
    <row r="47" spans="1:22" s="92" customFormat="1" ht="14.25" customHeight="1">
      <c r="A47" s="26" t="s">
        <v>96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</sheetData>
  <mergeCells count="4">
    <mergeCell ref="B5:C5"/>
    <mergeCell ref="D5:E5"/>
    <mergeCell ref="M5:N5"/>
    <mergeCell ref="A33:Q33"/>
  </mergeCells>
  <hyperlinks>
    <hyperlink ref="A1" location="read_me!A1" display="Ripercussioni finanziarie delle misure della riforma Previdenza per la vecchiaia 2020 per l'AVS" xr:uid="{C5111349-FD8D-42A7-9D78-D1DC14C996F5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AHV_gO</vt:lpstr>
      <vt:lpstr>AHV_Ref</vt:lpstr>
      <vt:lpstr>AHV_Ver</vt:lpstr>
      <vt:lpstr>AHV_Massnahmen</vt:lpstr>
      <vt:lpstr>AHV_gO!Area_stampa</vt:lpstr>
      <vt:lpstr>AHV_Massnahmen!Area_stampa</vt:lpstr>
      <vt:lpstr>AHV_Ref!Area_stampa</vt:lpstr>
      <vt:lpstr>AHV_Ver!Area_stampa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</dc:creator>
  <cp:lastModifiedBy>Delparente Gala BSV</cp:lastModifiedBy>
  <cp:lastPrinted>2024-02-01T09:33:36Z</cp:lastPrinted>
  <dcterms:created xsi:type="dcterms:W3CDTF">2015-09-08T15:23:01Z</dcterms:created>
  <dcterms:modified xsi:type="dcterms:W3CDTF">2024-02-02T07:33:41Z</dcterms:modified>
</cp:coreProperties>
</file>